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310" documentId="120_S{2AC9BD13-BADA-5192-A53E-5A8FF88502F6}" xr6:coauthVersionLast="47" xr6:coauthVersionMax="47" xr10:uidLastSave="{AE2FADC0-7994-4BF7-AB45-DF8F7D75B9DB}"/>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4" i="9"/>
  <c r="G4" i="9"/>
  <c r="I4" i="9"/>
  <c r="J4" i="9"/>
  <c r="L4" i="9"/>
  <c r="B5" i="9"/>
  <c r="G5" i="9"/>
  <c r="I5" i="9"/>
  <c r="J5" i="9"/>
  <c r="L5" i="9"/>
  <c r="B6" i="9"/>
  <c r="G6" i="9"/>
  <c r="I6" i="9"/>
  <c r="J6" i="9"/>
  <c r="L6" i="9"/>
  <c r="B7" i="9"/>
  <c r="G7" i="9"/>
  <c r="I7" i="9"/>
  <c r="J7" i="9"/>
  <c r="L7" i="9"/>
  <c r="B8" i="9"/>
  <c r="G8" i="9"/>
  <c r="I8" i="9"/>
  <c r="J8" i="9"/>
  <c r="L8"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5" i="5"/>
  <c r="G5" i="5"/>
  <c r="I5" i="5"/>
  <c r="J5" i="5"/>
  <c r="L5"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6" i="5"/>
  <c r="B3" i="4"/>
  <c r="I3" i="4"/>
  <c r="J3" i="4"/>
  <c r="L3"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2" i="9"/>
  <c r="I2" i="9"/>
  <c r="J2" i="9"/>
  <c r="L2" i="9"/>
  <c r="B3" i="9"/>
  <c r="G3" i="9"/>
  <c r="I3" i="9"/>
  <c r="J3" i="9"/>
  <c r="L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<sst xmlns="http://schemas.openxmlformats.org/spreadsheetml/2006/main" count="180306" uniqueCount="39135">
  <si>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</si>
  <si>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</si>
  <si>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</si>
  <si>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</si>
  <si>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</si>
  <si>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</si>
  <si>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</si>
  <si>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</si>
  <si>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</si>
  <si>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</si>
  <si>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</si>
  <si>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</si>
  <si>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</si>
  <si>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</si>
  <si>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</si>
  <si>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</si>
  <si>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</si>
  <si>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</si>
  <si>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</si>
  <si>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</si>
  <si>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</si>
  <si>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</si>
  <si>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</si>
  <si>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</si>
  <si>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</si>
  <si>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</si>
  <si>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</si>
  <si>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</si>
  <si>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</si>
  <si>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</si>
  <si>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</si>
  <si>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</si>
  <si>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</si>
  <si>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</si>
  <si>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</si>
  <si>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</si>
  <si>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</si>
  <si>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</si>
  <si>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</si>
  <si>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</si>
  <si>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</si>
  <si>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</si>
  <si>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</si>
  <si>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</si>
  <si>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</si>
  <si>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</si>
  <si>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</si>
  <si>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</si>
  <si>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</si>
  <si>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</si>
  <si>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</si>
  <si>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</si>
  <si>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</si>
  <si>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</si>
  <si>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</si>
  <si>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</si>
  <si>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</si>
  <si>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</si>
  <si>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</si>
  <si>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</si>
  <si>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</si>
  <si>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</si>
  <si>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</si>
  <si>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</si>
  <si>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</si>
  <si>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</si>
  <si>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</si>
  <si>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</si>
  <si>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</si>
  <si>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</si>
  <si>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</si>
  <si>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</si>
  <si>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</si>
  <si>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</si>
  <si>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</si>
  <si>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</si>
  <si>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</si>
  <si>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</si>
  <si>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</si>
  <si>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</si>
  <si>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</si>
  <si>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</si>
  <si>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</si>
  <si>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</si>
  <si>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</si>
  <si>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</si>
  <si>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</si>
  <si>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</si>
  <si>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</si>
  <si>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</si>
  <si>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</si>
  <si>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</si>
  <si>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</si>
  <si>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</si>
  <si>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</si>
  <si>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</si>
  <si>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</si>
  <si>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</si>
  <si>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</si>
  <si>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</si>
  <si>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</si>
  <si>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</si>
  <si>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</si>
  <si>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</si>
  <si>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</si>
  <si>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</si>
  <si>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</si>
  <si>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</si>
  <si>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</si>
  <si>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</si>
  <si>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</si>
  <si>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</si>
  <si>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</si>
  <si>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</si>
  <si>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</si>
  <si>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</si>
  <si>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</si>
  <si>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</si>
  <si>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</si>
  <si>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</si>
  <si>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</si>
  <si>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</si>
  <si>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</si>
  <si>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</si>
  <si>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</si>
  <si>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</si>
  <si>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</si>
  <si>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</si>
  <si>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</si>
  <si>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</si>
  <si>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</si>
  <si>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</si>
  <si>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</si>
  <si>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</si>
  <si>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</si>
  <si>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</si>
  <si>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</si>
  <si>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</si>
  <si>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</si>
  <si>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</si>
  <si>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</si>
  <si>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</si>
  <si>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</si>
  <si>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</si>
  <si>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</si>
  <si>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</si>
  <si>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</si>
  <si>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</si>
  <si>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</si>
  <si>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</si>
  <si>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</si>
  <si>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</si>
  <si>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</si>
  <si>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</si>
  <si>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</si>
  <si>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</si>
  <si>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</si>
  <si>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</si>
  <si>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</si>
  <si>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</si>
  <si>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</si>
  <si>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</si>
  <si>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</si>
  <si>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</si>
  <si>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</si>
  <si>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</si>
  <si>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</si>
  <si>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</si>
  <si>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</si>
  <si>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</si>
  <si>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</si>
  <si>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</si>
  <si>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</si>
  <si>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</si>
  <si>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</si>
  <si>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</si>
  <si>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</si>
  <si>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</si>
  <si>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</si>
  <si>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</si>
  <si>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</si>
  <si>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</si>
  <si>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</si>
  <si>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</si>
  <si>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</si>
  <si>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</si>
  <si>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</si>
  <si>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</si>
  <si>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</si>
  <si>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</si>
  <si>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</si>
  <si>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</si>
  <si>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</si>
  <si>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</si>
  <si>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</si>
  <si>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</si>
  <si>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</si>
  <si>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</si>
  <si>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</si>
  <si>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</si>
  <si>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</si>
  <si>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</si>
  <si>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</si>
  <si>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</si>
  <si>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</si>
  <si>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</si>
  <si>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</si>
  <si>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</si>
  <si>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</si>
  <si>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</si>
  <si>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</si>
  <si>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</si>
  <si>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</si>
  <si>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</si>
  <si>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</si>
  <si>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</si>
  <si>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</si>
  <si>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</si>
  <si>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</si>
  <si>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</si>
  <si>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</si>
  <si>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</si>
  <si>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</si>
  <si>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</si>
  <si>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</si>
  <si>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</si>
  <si>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</si>
  <si>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</si>
  <si>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</si>
  <si>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</si>
  <si>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</si>
  <si>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</si>
  <si>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</si>
  <si>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</si>
  <si>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</si>
  <si>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</si>
  <si>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</si>
  <si>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</si>
  <si>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</si>
  <si>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</si>
  <si>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</si>
  <si>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</si>
  <si>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</si>
  <si>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</si>
  <si>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</si>
  <si>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</si>
  <si>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</si>
  <si>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</si>
  <si>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</si>
  <si>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</si>
  <si>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</si>
  <si>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</si>
  <si>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</si>
  <si>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</si>
  <si>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</si>
  <si>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</si>
  <si>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</si>
  <si>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</si>
  <si>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</si>
  <si>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</si>
  <si>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</si>
  <si>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</si>
  <si>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</si>
  <si>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</si>
  <si>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</si>
  <si>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</si>
  <si>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</si>
  <si>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</si>
  <si>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</si>
  <si>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</si>
  <si>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</si>
  <si>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</si>
  <si>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</si>
  <si>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</si>
  <si>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</si>
  <si>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</si>
  <si>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</si>
  <si>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</si>
  <si>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</si>
  <si>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</si>
  <si>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</si>
  <si>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</si>
  <si>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</si>
  <si>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</si>
  <si>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</si>
  <si>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</si>
  <si>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</si>
  <si>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</si>
  <si>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</si>
  <si>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</si>
  <si>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</si>
  <si>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</si>
  <si>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</si>
  <si>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</si>
  <si>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</si>
  <si>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</si>
  <si>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</si>
  <si>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</si>
  <si>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</si>
  <si>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</si>
  <si>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</si>
  <si>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</si>
  <si>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</si>
  <si>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</si>
  <si>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</si>
  <si>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</si>
  <si>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</si>
  <si>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</si>
  <si>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</si>
  <si>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</si>
  <si>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</si>
  <si>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</si>
  <si>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</si>
  <si>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</si>
  <si>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</si>
  <si>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</si>
  <si>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</si>
  <si>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</si>
  <si>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</si>
  <si>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</si>
  <si>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</si>
  <si>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</si>
  <si>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</si>
  <si>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</si>
  <si>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</si>
  <si>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</si>
  <si>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</si>
  <si>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</si>
  <si>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</si>
  <si>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</si>
  <si>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</si>
  <si>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</si>
  <si>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</si>
  <si>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</si>
  <si>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</si>
  <si>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</si>
  <si>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</si>
  <si>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</si>
  <si>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</si>
  <si>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</si>
  <si>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</si>
  <si>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</si>
  <si>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</si>
  <si>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</si>
  <si>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</si>
  <si>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</si>
  <si>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</si>
  <si>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</si>
  <si>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</si>
  <si>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</si>
  <si>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</si>
  <si>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</si>
  <si>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</si>
  <si>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</si>
  <si>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</si>
  <si>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</si>
  <si>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</si>
  <si>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</si>
  <si>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</si>
  <si>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</si>
  <si>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</si>
  <si>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</si>
  <si>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</si>
  <si>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</si>
  <si>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</si>
  <si>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</si>
  <si>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</si>
  <si>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</si>
  <si>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</si>
  <si>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</si>
  <si>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</si>
  <si>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</si>
  <si>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</si>
  <si>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</si>
  <si>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</si>
  <si>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</si>
  <si>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</si>
  <si>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</si>
  <si>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</si>
  <si>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</si>
  <si>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</si>
  <si>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</si>
  <si>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</si>
  <si>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</si>
  <si>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</si>
  <si>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</si>
  <si>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</si>
  <si>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</si>
  <si>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</si>
  <si>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</si>
  <si>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</si>
  <si>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</si>
  <si>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</si>
  <si>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</si>
  <si>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</si>
  <si>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</si>
  <si>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</si>
  <si>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</si>
  <si>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</si>
  <si>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</si>
  <si>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</si>
  <si>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</si>
  <si>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</si>
  <si>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</si>
  <si>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</si>
  <si>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</si>
  <si>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</si>
  <si>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</si>
  <si>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</si>
  <si>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</si>
  <si>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</si>
  <si>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</si>
  <si>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</si>
  <si>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</si>
  <si>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</si>
  <si>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</si>
  <si>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</si>
  <si>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</si>
  <si>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</si>
  <si>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</si>
  <si>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</si>
  <si>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</si>
  <si>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</si>
  <si>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</si>
  <si>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</si>
  <si>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</si>
  <si>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</si>
  <si>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</si>
  <si>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</si>
  <si>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</si>
  <si>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</si>
  <si>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</si>
  <si>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</si>
  <si>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</si>
  <si>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</si>
  <si>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</si>
  <si>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</si>
  <si>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</si>
  <si>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</si>
  <si>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</si>
  <si>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</si>
  <si>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</si>
  <si>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</si>
  <si>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</si>
  <si>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</si>
  <si>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</si>
  <si>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</si>
  <si>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</si>
  <si>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</si>
  <si>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</si>
  <si>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</si>
  <si>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</si>
  <si>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</si>
  <si>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</si>
  <si>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</si>
  <si>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</si>
  <si>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</si>
  <si>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</si>
  <si>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</si>
  <si>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</si>
  <si>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</si>
  <si>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</si>
  <si>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</si>
  <si>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</si>
  <si>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</si>
  <si>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</si>
  <si>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</si>
  <si>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</si>
  <si>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</si>
  <si>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</si>
  <si>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</si>
  <si>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</si>
  <si>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</si>
  <si>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</si>
  <si>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</si>
  <si>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</si>
  <si>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</si>
  <si>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</si>
  <si>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</si>
  <si>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</si>
  <si>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</si>
  <si>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</si>
  <si>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</si>
  <si>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</si>
  <si>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</si>
  <si>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</si>
  <si>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</si>
  <si>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</si>
  <si>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</si>
  <si>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</si>
  <si>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</si>
  <si>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</si>
  <si>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</si>
  <si>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</si>
  <si>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</si>
  <si>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</si>
  <si>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</si>
  <si>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</si>
  <si>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</si>
  <si>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</si>
  <si>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</si>
  <si>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</si>
  <si>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</si>
  <si>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</si>
  <si>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</si>
  <si>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</si>
  <si>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</si>
  <si>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</si>
  <si>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</si>
  <si>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</si>
  <si>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</si>
  <si>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</si>
  <si>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</si>
  <si>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</si>
  <si>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</si>
  <si>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</si>
  <si>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</si>
  <si>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</si>
  <si>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</si>
  <si>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</si>
  <si>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</si>
  <si>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</si>
  <si>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</si>
  <si>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</si>
  <si>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</si>
  <si>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</si>
  <si>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</si>
  <si>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</si>
  <si>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</si>
  <si>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</si>
  <si>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</si>
  <si>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</si>
  <si>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</si>
  <si>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</si>
  <si>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</si>
  <si>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</si>
  <si>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</si>
  <si>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</si>
  <si>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</si>
  <si>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</si>
  <si>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</si>
  <si>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</si>
  <si>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</si>
  <si>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</si>
  <si>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</si>
  <si>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</si>
  <si>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</si>
  <si>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</si>
  <si>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</si>
  <si>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</si>
  <si>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</si>
  <si>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</si>
  <si>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</si>
  <si>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</si>
  <si>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</si>
  <si>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</si>
  <si>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</si>
  <si>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</si>
  <si>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</si>
  <si>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</si>
  <si>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</si>
  <si>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</si>
  <si>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</si>
  <si>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</si>
  <si>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</si>
  <si>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</si>
  <si>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</si>
  <si>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</si>
  <si>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</si>
  <si>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</si>
  <si>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</si>
  <si>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</si>
  <si>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</si>
  <si>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</si>
  <si>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</si>
  <si>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</si>
  <si>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</si>
  <si>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</si>
  <si>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</si>
  <si>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</si>
  <si>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</si>
  <si>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</si>
  <si>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</si>
  <si>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</si>
  <si>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</si>
  <si>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</si>
  <si>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</si>
  <si>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</si>
  <si>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</si>
  <si>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</si>
  <si>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</si>
  <si>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</si>
  <si>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</si>
  <si>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</si>
  <si>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</si>
  <si>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</si>
  <si>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</si>
  <si>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</si>
  <si>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</si>
  <si>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</si>
  <si>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</si>
  <si>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</si>
  <si>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</si>
  <si>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</si>
  <si>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</si>
  <si>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</si>
  <si>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</si>
  <si>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</si>
  <si>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</si>
  <si>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</si>
  <si>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</si>
  <si>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</si>
  <si>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</si>
  <si>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</si>
  <si>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</si>
  <si>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</si>
  <si>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</si>
  <si>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</si>
  <si>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</si>
  <si>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</si>
  <si>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</si>
  <si>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</si>
  <si>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</si>
  <si>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</si>
  <si>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</si>
  <si>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</si>
  <si>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</si>
  <si>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</si>
  <si>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</si>
  <si>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</si>
  <si>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</si>
  <si>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</si>
  <si>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</si>
  <si>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</si>
  <si>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</si>
  <si>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</si>
  <si>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</si>
  <si>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</si>
  <si>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</si>
  <si>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</si>
  <si>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</si>
  <si>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</si>
  <si>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</si>
  <si>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</si>
  <si>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</si>
  <si>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</si>
  <si>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</si>
  <si>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</si>
  <si>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</si>
  <si>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</si>
  <si>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</si>
  <si>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</si>
  <si>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</si>
  <si>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</si>
  <si>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</si>
  <si>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</si>
  <si>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</si>
  <si>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</si>
  <si>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</si>
  <si>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</si>
  <si>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</si>
  <si>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</si>
  <si>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</si>
  <si>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</si>
  <si>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</si>
  <si>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</si>
  <si>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</si>
  <si>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</si>
  <si>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</si>
  <si>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</si>
  <si>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</si>
  <si>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</si>
  <si>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</si>
  <si>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</si>
  <si>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</si>
  <si>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</si>
  <si>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</si>
  <si>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</si>
  <si>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</si>
  <si>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</si>
  <si>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</si>
  <si>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</si>
  <si>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</si>
  <si>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</si>
  <si>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</si>
  <si>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</si>
  <si>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</si>
  <si>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</si>
  <si>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</si>
  <si>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</si>
  <si>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</si>
  <si>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</si>
  <si>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</si>
  <si>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</si>
  <si>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</si>
  <si>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</si>
  <si>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</si>
  <si>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</si>
  <si>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</si>
  <si>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</si>
  <si>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</si>
  <si>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</si>
  <si>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</si>
  <si>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</si>
  <si>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</si>
  <si>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</si>
  <si>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</si>
  <si>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</si>
  <si>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</si>
  <si>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</si>
  <si>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</si>
  <si>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</si>
  <si>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</si>
  <si>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</si>
  <si>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</si>
  <si>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</si>
  <si>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</si>
  <si>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</si>
  <si>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</si>
  <si>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</si>
  <si>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</si>
  <si>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</si>
  <si>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</si>
  <si>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</si>
  <si>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</si>
  <si>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</si>
  <si>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</si>
  <si>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</si>
  <si>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</si>
  <si>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</si>
  <si>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</si>
  <si>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</si>
  <si>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</si>
  <si>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</si>
  <si>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</si>
  <si>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</si>
  <si>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</si>
  <si>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</si>
  <si>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</si>
  <si>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</si>
  <si>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</si>
  <si>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</si>
  <si>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</si>
  <si>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</si>
  <si>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</si>
  <si>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</si>
  <si>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</si>
  <si>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</si>
  <si>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</si>
  <si>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</si>
  <si>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</si>
  <si>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</si>
  <si>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</si>
  <si>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</si>
  <si>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</si>
  <si>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</si>
  <si>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</si>
  <si>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</si>
  <si>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</si>
  <si>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</si>
  <si>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</si>
  <si>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</si>
  <si>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</si>
  <si>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</si>
  <si>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</si>
  <si>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</si>
  <si>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</si>
  <si>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</si>
  <si>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</si>
  <si>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</si>
  <si>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</si>
  <si>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</si>
  <si>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</si>
  <si>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</si>
  <si>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</si>
  <si>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</si>
  <si>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</si>
  <si>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</si>
  <si>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</si>
  <si>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</si>
  <si>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</si>
  <si>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</si>
  <si>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</si>
  <si>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</si>
  <si>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</si>
  <si>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</si>
  <si>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</si>
  <si>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</si>
  <si>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</si>
  <si>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</si>
  <si>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</si>
  <si>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</si>
  <si>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</si>
  <si>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</si>
  <si>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</si>
  <si>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</si>
  <si>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</si>
  <si>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</si>
  <si>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</si>
  <si>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</si>
  <si>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</si>
  <si>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</si>
  <si>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</si>
  <si>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</si>
  <si>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</si>
  <si>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</si>
  <si>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</si>
  <si>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</si>
  <si>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</si>
  <si>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</si>
  <si>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</si>
  <si>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</si>
  <si>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</si>
  <si>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</si>
  <si>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</si>
  <si>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</si>
  <si>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</si>
  <si>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</si>
  <si>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</si>
  <si>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</si>
  <si>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</si>
  <si>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</si>
  <si>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</si>
  <si>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</si>
  <si>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</si>
  <si>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</si>
  <si>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</si>
  <si>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</si>
  <si>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</si>
  <si>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</si>
  <si>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</si>
  <si>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</si>
  <si>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</si>
  <si>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</si>
  <si>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</si>
  <si>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</si>
  <si>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</si>
  <si>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</si>
  <si>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</si>
  <si>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</si>
  <si>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</si>
  <si>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</si>
  <si>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</si>
  <si>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</si>
  <si>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</si>
  <si>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</si>
  <si>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</si>
  <si>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</si>
  <si>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</si>
  <si>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</si>
  <si>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</si>
  <si>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</si>
  <si>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</si>
  <si>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</si>
  <si>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</si>
  <si>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</si>
  <si>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</si>
  <si>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</si>
  <si>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</si>
  <si>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</si>
  <si>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</si>
  <si>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</si>
  <si>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</si>
  <si>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</si>
  <si>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</si>
  <si>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</si>
  <si>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</si>
  <si>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</si>
  <si>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</si>
  <si>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</si>
  <si>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</si>
  <si>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</si>
  <si>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</si>
  <si>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</si>
  <si>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</si>
  <si>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</si>
  <si>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</si>
  <si>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</si>
  <si>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</si>
  <si>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</si>
  <si>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</si>
  <si>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</si>
  <si>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</si>
  <si>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</si>
  <si>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</si>
  <si>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</si>
  <si>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</si>
  <si>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</si>
  <si>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</si>
  <si>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</si>
  <si>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</si>
  <si>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</si>
  <si>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</si>
  <si>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</si>
  <si>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</si>
  <si>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</si>
  <si>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</si>
  <si>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</si>
  <si>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</si>
  <si>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</si>
  <si>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</si>
  <si>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</si>
  <si>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</si>
  <si>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</si>
  <si>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</si>
  <si>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</si>
  <si>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</si>
  <si>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</si>
  <si>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</si>
  <si>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</si>
  <si>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</si>
  <si>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</si>
  <si>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</si>
  <si>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</si>
  <si>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</si>
  <si>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</si>
  <si>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</si>
  <si>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</si>
  <si>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</si>
  <si>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</si>
  <si>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</si>
  <si>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</si>
  <si>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</si>
  <si>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</si>
  <si>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</si>
  <si>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</si>
  <si>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</si>
  <si>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</si>
  <si>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</si>
  <si>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</si>
  <si>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</si>
  <si>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</si>
  <si>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</si>
  <si>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</si>
  <si>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</si>
  <si>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</si>
  <si>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</si>
  <si>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</si>
  <si>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</si>
  <si>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</si>
  <si>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</si>
  <si>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</si>
  <si>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</si>
  <si>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</si>
  <si>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</si>
  <si>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</si>
  <si>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</si>
  <si>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</si>
  <si>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</si>
  <si>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</si>
  <si>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</si>
  <si>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</si>
  <si>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</si>
  <si>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</si>
  <si>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</si>
  <si>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</si>
  <si>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</si>
  <si>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</si>
  <si>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</si>
  <si>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</si>
  <si>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</si>
  <si>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</si>
  <si>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</si>
  <si>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</si>
  <si>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</si>
  <si>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</si>
  <si>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</si>
  <si>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</si>
  <si>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</si>
  <si>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</si>
  <si>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</si>
  <si>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</si>
  <si>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</si>
  <si>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</si>
  <si>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</si>
  <si>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</si>
  <si>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</si>
  <si>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</si>
  <si>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</si>
  <si>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</si>
  <si>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</si>
  <si>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</si>
  <si>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</si>
  <si>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</si>
  <si>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</si>
  <si>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</si>
  <si>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</si>
  <si>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</si>
  <si>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</si>
  <si>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</si>
  <si>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</si>
  <si>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</si>
  <si>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</si>
  <si>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</si>
  <si>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</si>
  <si>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</si>
  <si>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</si>
  <si>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</si>
  <si>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</si>
  <si>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</si>
  <si>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</si>
  <si>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</si>
  <si>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</si>
  <si>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</si>
  <si>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</si>
  <si>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</si>
  <si>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</si>
  <si>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</si>
  <si>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</si>
  <si>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</si>
  <si>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</si>
  <si>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</si>
  <si>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</si>
  <si>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</si>
  <si>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</si>
  <si>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</si>
  <si>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</si>
  <si>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</si>
  <si>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</si>
  <si>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</si>
  <si>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</si>
  <si>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</si>
  <si>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</si>
  <si>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</si>
  <si>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</si>
  <si>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</si>
  <si>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</si>
  <si>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</si>
  <si>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</si>
  <si>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</si>
  <si>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</si>
  <si>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</si>
  <si>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</si>
  <si>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</si>
  <si>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</si>
  <si>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</si>
  <si>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</si>
  <si>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</si>
  <si>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</si>
  <si>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</si>
  <si>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</si>
  <si>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</si>
  <si>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</si>
  <si>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</si>
  <si>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</si>
  <si>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</si>
  <si>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</si>
  <si>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</si>
  <si>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</si>
  <si>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</si>
  <si>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</si>
  <si>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</si>
  <si>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</si>
  <si>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</si>
  <si>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</si>
  <si>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</si>
  <si>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</si>
  <si>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</si>
  <si>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</si>
  <si>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</si>
  <si>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</si>
  <si>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</si>
  <si>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</si>
  <si>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</si>
  <si>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</si>
  <si>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</si>
  <si>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</si>
  <si>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</si>
  <si>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</si>
  <si>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</si>
  <si>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</si>
  <si>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</si>
  <si>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</si>
  <si>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</si>
  <si>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</si>
  <si>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</si>
  <si>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</si>
  <si>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</si>
  <si>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</si>
  <si>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</si>
  <si>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</si>
  <si>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</si>
  <si>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</si>
  <si>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</si>
  <si>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</si>
  <si>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</si>
  <si>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</si>
  <si>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</si>
  <si>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</si>
  <si>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</si>
  <si>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</si>
  <si>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</si>
  <si>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</si>
  <si>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</si>
  <si>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</si>
  <si>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</si>
  <si>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</si>
  <si>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</si>
  <si>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</si>
  <si>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</si>
  <si>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</si>
  <si>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</si>
  <si>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</si>
  <si>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</si>
  <si>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</si>
  <si>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</si>
  <si>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</si>
  <si>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</si>
  <si>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</si>
  <si>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</si>
  <si>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</si>
  <si>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</si>
  <si>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</si>
  <si>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</si>
  <si>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</si>
  <si>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</si>
  <si>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</si>
  <si>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</si>
  <si>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</si>
  <si>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</si>
  <si>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</si>
  <si>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</si>
  <si>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</si>
  <si>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</si>
  <si>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</si>
  <si>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</si>
  <si>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</si>
  <si>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</si>
  <si>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</si>
  <si>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</si>
  <si>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</si>
  <si>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</si>
  <si>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</si>
  <si>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</si>
  <si>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</si>
  <si>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</si>
  <si>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</si>
  <si>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</si>
  <si>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</si>
  <si>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</si>
  <si>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</si>
  <si>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</si>
  <si>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</si>
  <si>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</si>
  <si>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</si>
  <si>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</si>
  <si>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</si>
  <si>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</si>
  <si>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</si>
  <si>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</si>
  <si>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</si>
  <si>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</si>
  <si>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</si>
  <si>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</si>
  <si>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</si>
  <si>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</si>
  <si>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</si>
  <si>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</si>
  <si>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</si>
  <si>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</si>
  <si>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</si>
  <si>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</si>
  <si>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</si>
  <si>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</si>
  <si>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</si>
  <si>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</si>
  <si>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</si>
  <si>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</si>
  <si>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</si>
  <si>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</si>
  <si>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</si>
  <si>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</si>
  <si>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</si>
  <si>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</si>
  <si>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</si>
  <si>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</si>
  <si>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</si>
  <si>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</si>
  <si>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</si>
  <si>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</si>
  <si>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</si>
  <si>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</si>
  <si>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</si>
  <si>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</si>
  <si>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</si>
  <si>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</si>
  <si>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</si>
  <si>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</si>
  <si>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</si>
  <si>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</si>
  <si>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</si>
  <si>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</si>
  <si>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</si>
  <si>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</si>
  <si>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</si>
  <si>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</si>
  <si>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</si>
  <si>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</si>
  <si>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</si>
  <si>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</si>
  <si>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</si>
  <si>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</si>
  <si>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</si>
  <si>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</si>
  <si>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</si>
  <si>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</si>
  <si>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</si>
  <si>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</si>
  <si>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</si>
  <si>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</si>
  <si>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</si>
  <si>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</si>
  <si>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</si>
  <si>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</si>
  <si>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</si>
  <si>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</si>
  <si>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</si>
  <si>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</si>
  <si>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</si>
  <si>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</si>
  <si>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</si>
  <si>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</si>
  <si>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</si>
  <si>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</si>
  <si>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</si>
  <si>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</si>
  <si>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</si>
  <si>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</si>
  <si>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</si>
  <si>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</si>
  <si>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</si>
  <si>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</si>
  <si>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</si>
  <si>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</si>
  <si>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</si>
  <si>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</si>
  <si>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</si>
  <si>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</si>
  <si>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</si>
  <si>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</si>
  <si>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</si>
  <si>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</si>
  <si>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</si>
  <si>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</si>
  <si>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</si>
  <si>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</si>
  <si>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</si>
  <si>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</si>
  <si>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</si>
  <si>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</si>
  <si>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</si>
  <si>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</si>
  <si>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</si>
  <si>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</si>
  <si>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</si>
  <si>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</si>
  <si>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</si>
  <si>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</si>
  <si>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</si>
  <si>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</si>
  <si>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</si>
  <si>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</si>
  <si>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</si>
  <si>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</si>
  <si>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</si>
  <si>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</si>
  <si>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</si>
  <si>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</si>
  <si>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</si>
  <si>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</si>
  <si>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</si>
  <si>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</si>
  <si>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</si>
  <si>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</si>
  <si>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</si>
  <si>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</si>
  <si>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</si>
  <si>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</si>
  <si>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</si>
  <si>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</si>
  <si>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</si>
  <si>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</si>
  <si>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</si>
  <si>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</si>
  <si>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</si>
  <si>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</si>
  <si>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</si>
  <si>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</si>
  <si>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</si>
  <si>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</si>
  <si>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</si>
  <si>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</si>
  <si>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</si>
  <si>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</si>
  <si>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</si>
  <si>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</si>
  <si>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</si>
  <si>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</si>
  <si>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</si>
  <si>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</si>
  <si>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</si>
  <si>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</si>
  <si>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</si>
  <si>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</si>
  <si>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</si>
  <si>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</si>
  <si>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</si>
  <si>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</si>
  <si>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</si>
  <si>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</si>
  <si>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</si>
  <si>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</si>
  <si>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</si>
  <si>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</si>
  <si>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</si>
  <si>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</si>
  <si>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</si>
  <si>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</si>
  <si>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</si>
  <si>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</si>
  <si>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</si>
  <si>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</si>
  <si>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</si>
  <si>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</si>
  <si>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</si>
  <si>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</si>
  <si>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</si>
  <si>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</si>
  <si>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</si>
  <si>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</si>
  <si>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</si>
  <si>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</si>
  <si>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</si>
  <si>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</si>
  <si>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</si>
  <si>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</si>
  <si>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</si>
  <si>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</si>
  <si>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</si>
  <si>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</si>
  <si>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</si>
  <si>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</si>
  <si>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</si>
  <si>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</si>
  <si>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</si>
  <si>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</si>
  <si>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</si>
  <si>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</si>
  <si>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</si>
  <si>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</si>
  <si>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</si>
  <si>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</si>
  <si>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</si>
  <si>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</si>
  <si>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</si>
  <si>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</si>
  <si>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</si>
  <si>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</si>
  <si>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</si>
  <si>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</si>
  <si>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</si>
  <si>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</si>
  <si>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</si>
  <si>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</si>
  <si>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</si>
  <si>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</si>
  <si>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</si>
  <si>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</si>
  <si>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</si>
  <si>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</si>
  <si>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</si>
  <si>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</si>
  <si>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</si>
  <si>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</si>
  <si>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</si>
  <si>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</si>
  <si>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</si>
  <si>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</si>
  <si>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</si>
  <si>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</si>
  <si>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</si>
  <si>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</si>
  <si>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</si>
  <si>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</si>
  <si>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</si>
  <si>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</si>
  <si>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</si>
  <si>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</si>
  <si>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</si>
  <si>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</si>
  <si>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</si>
  <si>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</si>
  <si>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</si>
  <si>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</si>
  <si>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</si>
  <si>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</si>
  <si>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</si>
  <si>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</si>
  <si>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</si>
  <si>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</si>
  <si>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</si>
  <si>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</si>
  <si>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</si>
  <si>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</si>
  <si>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</si>
  <si>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</si>
  <si>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</si>
  <si>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</si>
  <si>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</si>
  <si>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</si>
  <si>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</si>
  <si>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</si>
  <si>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</si>
  <si>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</si>
  <si>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</si>
  <si>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</si>
  <si>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</si>
  <si>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</si>
  <si>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</si>
  <si>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</si>
  <si>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</si>
  <si>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</si>
  <si>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</si>
  <si>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</si>
  <si>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</si>
  <si>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</si>
  <si>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</si>
  <si>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</si>
  <si>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</si>
  <si>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</si>
  <si>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</si>
  <si>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</si>
  <si>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</si>
  <si>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</si>
  <si>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</si>
  <si>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</si>
  <si>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</si>
  <si>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</si>
  <si>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</si>
  <si>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</si>
  <si>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</si>
  <si>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</si>
  <si>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</si>
  <si>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</si>
  <si>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</si>
  <si>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</si>
  <si>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</si>
  <si>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</si>
  <si>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</si>
  <si>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</si>
  <si>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</si>
  <si>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</si>
  <si>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</si>
  <si>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</si>
  <si>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</si>
  <si>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</si>
  <si>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</si>
  <si>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</si>
  <si>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</si>
  <si>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</si>
  <si>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</si>
  <si>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</si>
  <si>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</si>
  <si>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</si>
  <si>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</si>
  <si>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</si>
  <si>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</si>
  <si>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</si>
  <si>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</si>
  <si>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</si>
  <si>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</si>
  <si>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</si>
  <si>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</si>
  <si>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</si>
  <si>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</si>
  <si>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</si>
  <si>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</si>
  <si>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</si>
  <si>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</si>
  <si>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</si>
  <si>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</si>
  <si>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</si>
  <si>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</si>
  <si>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</si>
  <si>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</si>
  <si>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</si>
  <si>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</si>
  <si>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</si>
  <si>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</si>
  <si>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</si>
  <si>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</si>
  <si>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</si>
  <si>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</si>
  <si>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</si>
  <si>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</si>
  <si>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</si>
  <si>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</si>
  <si>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</si>
  <si>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</si>
  <si>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</si>
  <si>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</si>
  <si>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</si>
  <si>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</si>
  <si>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</si>
  <si>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</si>
  <si>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</si>
  <si>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</si>
  <si>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</si>
  <si>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</si>
  <si>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</si>
  <si>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</si>
  <si>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</si>
  <si>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</si>
  <si>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</si>
  <si>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</si>
  <si>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</si>
  <si>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</si>
  <si>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</si>
  <si>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</si>
  <si>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</si>
  <si>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</si>
  <si>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</si>
  <si>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</si>
  <si>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</si>
  <si>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</si>
  <si>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</si>
  <si>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</si>
  <si>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</si>
  <si>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</si>
  <si>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</si>
  <si>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</si>
  <si>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</si>
  <si>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</si>
  <si>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</si>
  <si>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</si>
  <si>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</si>
  <si>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</si>
  <si>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</si>
  <si>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</si>
  <si>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</si>
  <si>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</si>
  <si>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</si>
  <si>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</si>
  <si>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</si>
  <si>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</si>
  <si>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</si>
  <si>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</si>
  <si>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</si>
  <si>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</si>
  <si>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</si>
  <si>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</si>
  <si>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</si>
  <si>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</si>
  <si>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</si>
  <si>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</si>
  <si>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</si>
  <si>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</si>
  <si>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</si>
  <si>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</si>
  <si>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</si>
  <si>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</si>
  <si>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</si>
  <si>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</si>
  <si>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</si>
  <si>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</si>
  <si>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</si>
  <si>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</si>
  <si>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</si>
  <si>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</si>
  <si>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</si>
  <si>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</si>
  <si>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</si>
  <si>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</si>
  <si>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</si>
  <si>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</si>
  <si>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</si>
  <si>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</si>
  <si>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</si>
  <si>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</si>
  <si>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</si>
  <si>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</si>
  <si>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</si>
  <si>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</si>
  <si>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</si>
  <si>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</si>
  <si>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</si>
  <si>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</si>
  <si>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</si>
  <si>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</si>
  <si>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</si>
  <si>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</si>
  <si>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</si>
  <si>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</si>
  <si>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</si>
  <si>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</si>
  <si>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</si>
  <si>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</si>
  <si>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</si>
  <si>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</si>
  <si>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</si>
  <si>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</si>
  <si>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</si>
  <si>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</si>
  <si>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</si>
  <si>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</si>
  <si>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</si>
  <si>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</si>
  <si>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</si>
  <si>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</si>
  <si>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</si>
  <si>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</si>
  <si>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</si>
  <si>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</si>
  <si>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</si>
  <si>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</si>
  <si>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</si>
  <si>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</si>
  <si>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</si>
  <si>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</si>
  <si>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</si>
  <si>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</si>
  <si>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</si>
  <si>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</si>
  <si>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</si>
  <si>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</si>
  <si>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</si>
  <si>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</si>
  <si>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</si>
  <si>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</si>
  <si>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</si>
  <si>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</si>
  <si>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</si>
  <si>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</si>
  <si>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</si>
  <si>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</si>
  <si>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</si>
  <si>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</si>
  <si>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</si>
  <si>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</si>
  <si>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</si>
  <si>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</si>
  <si>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</si>
  <si>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</si>
  <si>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</si>
  <si>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</si>
  <si>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</si>
  <si>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</si>
  <si>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</si>
  <si>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</si>
  <si>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</si>
  <si>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</si>
  <si>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</si>
  <si>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</si>
  <si>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</si>
  <si>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</si>
  <si>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</si>
  <si>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</si>
  <si>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</si>
  <si>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</si>
  <si>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</si>
  <si>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</si>
  <si>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</si>
  <si>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</si>
  <si>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</si>
  <si>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</si>
  <si>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</si>
  <si>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</si>
  <si>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</si>
  <si>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</si>
  <si>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</si>
  <si>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</si>
  <si>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</si>
  <si>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</si>
  <si>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</si>
  <si>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</si>
  <si>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</si>
  <si>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</si>
  <si>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</si>
  <si>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</si>
  <si>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</si>
  <si>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</si>
  <si>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</si>
  <si>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</si>
  <si>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</si>
  <si>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</si>
  <si>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</si>
  <si>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</si>
  <si>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</si>
  <si>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</si>
  <si>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</si>
  <si>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</si>
  <si>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</si>
  <si>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</si>
  <si>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</si>
  <si>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</si>
  <si>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</si>
  <si>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</si>
  <si>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</si>
  <si>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</si>
  <si>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</si>
  <si>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</si>
  <si>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</si>
  <si>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</si>
  <si>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</si>
  <si>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</si>
  <si>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</si>
  <si>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</si>
  <si>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</si>
  <si>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</si>
  <si>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</si>
  <si>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</si>
  <si>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</si>
  <si>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</si>
  <si>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</si>
  <si>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</si>
  <si>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</si>
  <si>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</si>
  <si>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</si>
  <si>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</si>
  <si>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</si>
  <si>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</si>
  <si>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</si>
  <si>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</si>
  <si>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</si>
  <si>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</si>
  <si>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</si>
  <si>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</si>
  <si>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</si>
  <si>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</si>
  <si>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</si>
  <si>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</si>
  <si>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</si>
  <si>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</si>
  <si>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</si>
  <si>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</si>
  <si>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</si>
  <si>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</si>
  <si>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</si>
  <si>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</si>
  <si>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</si>
  <si>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</si>
  <si>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</si>
  <si>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</si>
  <si>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</si>
  <si>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</si>
  <si>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</si>
  <si>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</si>
  <si>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</si>
  <si>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</si>
  <si>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</si>
  <si>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</si>
  <si>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</si>
  <si>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</si>
  <si>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</si>
  <si>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</si>
  <si>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</si>
  <si>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</si>
  <si>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</si>
  <si>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</si>
  <si>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</si>
  <si>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</si>
  <si>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</si>
  <si>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</si>
  <si>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</si>
  <si>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</si>
  <si>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</si>
  <si>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</si>
  <si>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</si>
  <si>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</si>
  <si>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</si>
  <si>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</si>
  <si>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</si>
  <si>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</si>
  <si>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</si>
  <si>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</si>
  <si>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</si>
  <si>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</si>
  <si>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</si>
  <si>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</si>
  <si>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</si>
  <si>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</si>
  <si>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</si>
  <si>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</si>
  <si>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</si>
  <si>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</si>
  <si>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</si>
  <si>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</si>
  <si>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</si>
  <si>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</si>
  <si>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</si>
  <si>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</si>
  <si>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</si>
  <si>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</si>
  <si>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</si>
  <si>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</si>
  <si>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</si>
  <si>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</si>
  <si>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</si>
  <si>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</si>
  <si>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</si>
  <si>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</si>
  <si>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</si>
  <si>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</si>
  <si>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</si>
  <si>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</si>
  <si>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</si>
  <si>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</si>
  <si>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</si>
  <si>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</si>
  <si>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</si>
  <si>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</si>
  <si>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</si>
  <si>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</si>
  <si>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</si>
  <si>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</si>
  <si>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</si>
  <si>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</si>
  <si>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</si>
  <si>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</si>
  <si>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</si>
  <si>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</si>
  <si>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</si>
  <si>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</si>
  <si>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</si>
  <si>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</si>
  <si>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</si>
  <si>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</si>
  <si>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</si>
  <si>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</si>
  <si>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</si>
  <si>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</si>
  <si>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</si>
  <si>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</si>
  <si>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</si>
  <si>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</si>
  <si>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</si>
  <si>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</si>
  <si>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</si>
  <si>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</si>
  <si>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</si>
  <si>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</si>
  <si>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</si>
  <si>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</si>
  <si>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</si>
  <si>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</si>
  <si>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</si>
  <si>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</si>
  <si>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</si>
  <si>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</si>
  <si>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</si>
  <si>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</si>
  <si>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</si>
  <si>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</si>
  <si>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</si>
  <si>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</si>
  <si>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</si>
  <si>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</si>
  <si>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</si>
  <si>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</si>
  <si>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</si>
  <si>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</si>
  <si>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</si>
  <si>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</si>
  <si>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</si>
  <si>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</si>
  <si>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</si>
  <si>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</si>
  <si>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</si>
  <si>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</si>
  <si>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</si>
  <si>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</si>
  <si>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</si>
  <si>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</si>
  <si>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</si>
  <si>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</si>
  <si>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</si>
  <si>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</si>
  <si>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</si>
  <si>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</si>
  <si>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</si>
  <si>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</si>
  <si>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</si>
  <si>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</si>
  <si>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</si>
  <si>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</si>
  <si>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</si>
  <si>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</si>
  <si>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</si>
  <si>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</si>
  <si>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</si>
  <si>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</si>
  <si>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</si>
  <si>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</si>
  <si>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</si>
  <si>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</si>
  <si>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</si>
  <si>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</si>
  <si>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</si>
  <si>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</si>
  <si>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</si>
  <si>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</si>
  <si>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</si>
  <si>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</si>
  <si>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</si>
  <si>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</si>
  <si>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</si>
  <si>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</si>
  <si>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</si>
  <si>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</si>
  <si>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</si>
  <si>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</si>
  <si>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</si>
  <si>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</si>
  <si>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</si>
  <si>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</si>
  <si>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</si>
  <si>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</si>
  <si>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</si>
  <si>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</si>
  <si>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</si>
  <si>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</si>
  <si>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</si>
  <si>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</si>
  <si>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</si>
  <si>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</si>
  <si>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</si>
  <si>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</si>
  <si>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</si>
  <si>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</si>
  <si>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</si>
  <si>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</si>
  <si>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</si>
  <si>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</si>
  <si>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</si>
  <si>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</si>
  <si>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</si>
  <si>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</si>
  <si>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</si>
  <si>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</si>
  <si>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</si>
  <si>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</si>
  <si>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</si>
  <si>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</si>
  <si>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</si>
  <si>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</si>
  <si>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</si>
  <si>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</si>
  <si>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</si>
  <si>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</si>
  <si>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</si>
  <si>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</si>
  <si>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</si>
  <si>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</si>
  <si>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</si>
  <si>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</si>
  <si>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</si>
  <si>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</si>
  <si>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</si>
  <si>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</si>
  <si>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</si>
  <si>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</si>
  <si>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</si>
  <si>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</si>
  <si>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</si>
  <si>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</si>
  <si>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</si>
  <si>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</si>
  <si>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</si>
  <si>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</si>
  <si>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</si>
  <si>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</si>
  <si>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</si>
  <si>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</si>
  <si>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</si>
  <si>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</si>
  <si>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</si>
  <si>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</si>
  <si>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</si>
  <si>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</si>
  <si>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</si>
  <si>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</si>
  <si>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</si>
  <si>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</si>
  <si>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</si>
  <si>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</si>
  <si>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</si>
  <si>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</si>
  <si>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</si>
  <si>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</si>
  <si>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</si>
  <si>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</si>
  <si>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</si>
  <si>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</si>
  <si>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</si>
  <si>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</si>
  <si>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</si>
  <si>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</si>
  <si>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</si>
  <si>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</si>
  <si>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</si>
  <si>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</si>
  <si>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</si>
  <si>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</si>
  <si>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</si>
  <si>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</si>
  <si>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</si>
  <si>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</si>
  <si>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</si>
  <si>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</si>
  <si>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</si>
  <si>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</si>
  <si>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</si>
  <si>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</si>
  <si>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</si>
  <si>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</si>
  <si>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</si>
  <si>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</si>
  <si>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</si>
  <si>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</si>
  <si>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</si>
  <si>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</si>
  <si>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</si>
  <si>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</si>
  <si>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</si>
  <si>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</si>
  <si>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</si>
  <si>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</si>
  <si>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</si>
  <si>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</si>
  <si>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</si>
  <si>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</si>
  <si>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</si>
  <si>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</si>
  <si>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</si>
  <si>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</si>
  <si>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</si>
  <si>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</si>
  <si>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</si>
  <si>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</si>
  <si>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</si>
  <si>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</si>
  <si>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</si>
  <si>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</si>
  <si>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</si>
  <si>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</si>
  <si>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</si>
  <si>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</si>
  <si>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</si>
  <si>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</si>
  <si>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</si>
  <si>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</si>
  <si>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</si>
  <si>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</si>
  <si>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</si>
  <si>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</si>
  <si>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</si>
  <si>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</si>
  <si>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</si>
  <si>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</si>
  <si>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</si>
  <si>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</si>
  <si>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</si>
  <si>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</si>
  <si>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</si>
  <si>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</si>
  <si>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</si>
  <si>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</si>
  <si>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</si>
  <si>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</si>
  <si>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</si>
  <si>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</si>
  <si>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</si>
  <si>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</si>
  <si>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</si>
  <si>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</si>
  <si>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</si>
  <si>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</si>
  <si>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</si>
  <si>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</si>
  <si>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</si>
  <si>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</si>
  <si>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</si>
  <si>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</si>
  <si>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</si>
  <si>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</si>
  <si>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</si>
  <si>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</si>
  <si>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</si>
  <si>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</si>
  <si>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</si>
  <si>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</si>
  <si>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</si>
  <si>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</si>
  <si>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</si>
  <si>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</si>
  <si>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</si>
  <si>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</si>
  <si>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</si>
  <si>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</si>
  <si>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</si>
  <si>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</si>
  <si>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</si>
  <si>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</si>
  <si>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</si>
  <si>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</si>
  <si>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</si>
  <si>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</si>
  <si>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</si>
  <si>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</si>
  <si>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</si>
  <si>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</si>
  <si>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</si>
  <si>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</si>
  <si>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</si>
  <si>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</si>
  <si>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</si>
  <si>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</si>
  <si>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</si>
  <si>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</si>
  <si>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</si>
  <si>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</si>
  <si>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</si>
  <si>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</si>
  <si>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</si>
  <si>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</si>
  <si>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</si>
  <si>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</si>
  <si>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</si>
  <si>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</si>
  <si>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</si>
  <si>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</si>
  <si>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</si>
  <si>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</si>
  <si>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</si>
  <si>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</si>
  <si>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</si>
  <si>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</si>
  <si>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</si>
  <si>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</si>
  <si>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</si>
  <si>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</si>
  <si>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</si>
  <si>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</si>
  <si>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</si>
  <si>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</si>
  <si>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</si>
  <si>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</si>
  <si>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</si>
  <si>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</si>
  <si>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</si>
  <si>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</si>
  <si>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</si>
  <si>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</si>
  <si>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</si>
  <si>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</si>
  <si>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</si>
  <si>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</si>
  <si>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</si>
  <si>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</si>
  <si>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</si>
  <si>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</si>
  <si>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</si>
  <si>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</si>
  <si>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</si>
  <si>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</si>
  <si>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</si>
  <si>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</si>
  <si>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</si>
  <si>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</si>
  <si>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</si>
  <si>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</si>
  <si>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</si>
  <si>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</si>
  <si>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</si>
  <si>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</si>
  <si>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</si>
  <si>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</si>
  <si>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</si>
  <si>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</si>
  <si>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</si>
  <si>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</si>
  <si>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</si>
  <si>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</si>
  <si>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</si>
  <si>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</si>
  <si>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</si>
  <si>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</si>
  <si>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</si>
  <si>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</si>
  <si>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</si>
  <si>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</si>
  <si>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</si>
  <si>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</si>
  <si>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</si>
  <si>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</si>
  <si>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</si>
  <si>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</si>
  <si>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</si>
  <si>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</si>
  <si>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</si>
  <si>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</si>
  <si>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</si>
  <si>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</si>
  <si>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</si>
  <si>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</si>
  <si>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</si>
  <si>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</si>
  <si>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</si>
  <si>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</si>
  <si>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</si>
  <si>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</si>
  <si>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</si>
  <si>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</si>
  <si>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</si>
  <si>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</si>
  <si>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</si>
  <si>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</si>
  <si>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</si>
  <si>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</si>
  <si>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</si>
  <si>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</si>
  <si>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</si>
  <si>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</si>
  <si>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</si>
  <si>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</si>
  <si>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</si>
  <si>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</si>
  <si>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</si>
  <si>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</si>
  <si>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</si>
  <si>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</si>
  <si>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</si>
  <si>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</si>
  <si>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</si>
  <si>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</si>
  <si>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</si>
  <si>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</si>
  <si>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</si>
  <si>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</si>
  <si>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</si>
  <si>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</si>
  <si>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</si>
  <si>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</si>
  <si>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</si>
  <si>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</si>
  <si>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</si>
  <si>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</si>
  <si>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</si>
  <si>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</si>
  <si>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</si>
  <si>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</si>
  <si>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</si>
  <si>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</si>
  <si>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</si>
  <si>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</si>
  <si>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</si>
  <si>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</si>
  <si>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</si>
  <si>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</si>
  <si>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</si>
  <si>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</si>
  <si>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</si>
  <si>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</si>
  <si>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</si>
  <si>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</si>
  <si>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</si>
  <si>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</si>
  <si>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</si>
  <si>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</si>
  <si>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</si>
  <si>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</si>
  <si>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</si>
  <si>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</si>
  <si>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</si>
  <si>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</si>
  <si>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</si>
  <si>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</si>
  <si>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</si>
  <si>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</si>
  <si>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</si>
  <si>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</si>
  <si>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</si>
  <si>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</si>
  <si>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</si>
  <si>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</si>
  <si>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</si>
  <si>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</si>
  <si>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</si>
  <si>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</si>
  <si>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</si>
  <si>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</si>
  <si>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</si>
  <si>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</si>
  <si>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</si>
  <si>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</si>
  <si>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</si>
  <si>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</si>
  <si>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</si>
  <si>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</si>
  <si>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</si>
  <si>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</si>
  <si>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</si>
  <si>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</si>
  <si>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</si>
  <si>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</si>
  <si>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</si>
  <si>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</si>
  <si>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</si>
  <si>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</si>
  <si>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</si>
  <si>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</si>
  <si>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</si>
  <si>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</si>
  <si>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</si>
  <si>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</si>
  <si>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</si>
  <si>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</si>
  <si>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</si>
  <si>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</si>
  <si>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</si>
  <si>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</si>
  <si>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</si>
  <si>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</si>
  <si>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</si>
  <si>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</si>
  <si>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</si>
  <si>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</si>
  <si>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</si>
  <si>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</si>
  <si>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</si>
  <si>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</si>
  <si>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</si>
  <si>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</si>
  <si>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</si>
  <si>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</si>
  <si>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</si>
  <si>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</si>
  <si>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</si>
  <si>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</si>
  <si>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</si>
  <si>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</si>
  <si>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</si>
  <si>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</si>
  <si>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</si>
  <si>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</si>
  <si>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</si>
  <si>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</si>
  <si>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</si>
  <si>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</si>
  <si>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</si>
  <si>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</si>
  <si>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</si>
  <si>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</si>
  <si>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</si>
  <si>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</si>
  <si>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</si>
  <si>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</si>
  <si>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</si>
  <si>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</si>
  <si>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</si>
  <si>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</si>
  <si>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</si>
  <si>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</si>
  <si>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</si>
  <si>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</si>
  <si>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</si>
  <si>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</si>
  <si>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</si>
  <si>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</si>
  <si>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</si>
  <si>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</si>
  <si>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</si>
  <si>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</si>
  <si>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</si>
  <si>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</si>
  <si>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</si>
  <si>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</si>
  <si>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</si>
  <si>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</si>
  <si>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</si>
  <si>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</si>
  <si>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</si>
  <si>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</si>
  <si>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</si>
  <si>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</si>
  <si>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</si>
  <si>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</si>
  <si>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</si>
  <si>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</si>
  <si>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</si>
  <si>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</si>
  <si>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</si>
  <si>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</si>
  <si>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</si>
  <si>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</si>
  <si>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</si>
  <si>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</si>
  <si>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</si>
  <si>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</si>
  <si>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</si>
  <si>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</si>
  <si>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</si>
  <si>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</si>
  <si>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</si>
  <si>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</si>
  <si>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</si>
  <si>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</si>
  <si>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</si>
  <si>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</si>
  <si>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</si>
  <si>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</si>
  <si>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</si>
  <si>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</si>
  <si>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</si>
  <si>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</si>
  <si>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</si>
  <si>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</si>
  <si>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</si>
  <si>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</si>
  <si>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</si>
  <si>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</si>
  <si>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</si>
  <si>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</si>
  <si>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</si>
  <si>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</si>
  <si>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</si>
  <si>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</si>
  <si>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</si>
  <si>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</si>
  <si>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</si>
  <si>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</si>
  <si>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</si>
  <si>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</si>
  <si>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</si>
  <si>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</si>
  <si>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</si>
  <si>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</si>
  <si>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</si>
  <si>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</si>
  <si>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</si>
  <si>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</si>
  <si>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</si>
  <si>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</si>
  <si>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</si>
  <si>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</si>
  <si>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</si>
  <si>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</si>
  <si>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</si>
  <si>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</si>
  <si>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</si>
  <si>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</si>
  <si>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</si>
  <si>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</si>
  <si>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</si>
  <si>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</si>
  <si>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</si>
  <si>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</si>
  <si>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</si>
  <si>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</si>
  <si>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</si>
  <si>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</si>
  <si>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</si>
  <si>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</si>
  <si>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</si>
  <si>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</si>
  <si>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</si>
  <si>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</si>
  <si>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</si>
  <si>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</si>
  <si>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</si>
  <si>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</si>
  <si>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</si>
  <si>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</si>
  <si>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</si>
  <si>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</si>
  <si>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</si>
  <si>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</si>
  <si>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</si>
  <si>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</si>
  <si>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</si>
  <si>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</si>
  <si>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</si>
  <si>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</si>
  <si>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</si>
  <si>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</si>
  <si>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</si>
  <si>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</si>
  <si>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</si>
  <si>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</si>
  <si>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</si>
  <si>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</si>
  <si>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</si>
  <si>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</si>
  <si>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</si>
  <si>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</si>
  <si>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</si>
  <si>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</si>
  <si>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</si>
  <si>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</si>
  <si>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</si>
  <si>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</si>
  <si>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</si>
  <si>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</si>
  <si>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</si>
  <si>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</si>
  <si>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</si>
  <si>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</si>
  <si>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</si>
  <si>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</si>
  <si>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</si>
  <si>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</si>
  <si>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</si>
  <si>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</si>
  <si>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</si>
  <si>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</si>
  <si>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</si>
  <si>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</si>
  <si>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</si>
  <si>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</si>
  <si>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</si>
  <si>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</si>
  <si>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</si>
  <si>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</si>
  <si>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</si>
  <si>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</si>
  <si>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</si>
  <si>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</si>
  <si>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</si>
  <si>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</si>
  <si>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</si>
  <si>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</si>
  <si>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</si>
  <si>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</si>
  <si>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</si>
  <si>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</si>
  <si>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</si>
  <si>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</si>
  <si>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</si>
  <si>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</si>
  <si>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</si>
  <si>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</si>
  <si>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</si>
  <si>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</si>
  <si>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</si>
  <si>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</si>
  <si>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</si>
  <si>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</si>
  <si>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</si>
  <si>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</si>
  <si>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</si>
  <si>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</si>
  <si>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</si>
  <si>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</si>
  <si>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</si>
  <si>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</si>
  <si>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</si>
  <si>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</si>
  <si>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</si>
  <si>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</si>
  <si>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</si>
  <si>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</si>
  <si>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</si>
  <si>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</si>
  <si>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</si>
  <si>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</si>
  <si>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</si>
  <si>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</si>
  <si>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</si>
  <si>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</si>
  <si>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</si>
  <si>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</si>
  <si>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</si>
  <si>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</si>
  <si>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</si>
  <si>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</si>
  <si>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</si>
  <si>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</si>
  <si>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</si>
  <si>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</si>
  <si>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</si>
  <si>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</si>
  <si>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</si>
  <si>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</si>
  <si>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</si>
  <si>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</si>
  <si>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</si>
  <si>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</si>
  <si>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</si>
  <si>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</si>
  <si>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</si>
  <si>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</si>
  <si>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</si>
  <si>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</si>
  <si>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</si>
  <si>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</si>
  <si>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</si>
  <si>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</si>
  <si>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</si>
  <si>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</si>
  <si>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</si>
  <si>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</si>
  <si>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</si>
  <si>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</si>
  <si>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</si>
  <si>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</si>
  <si>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</si>
  <si>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</si>
  <si>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</si>
  <si>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</si>
  <si>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</si>
  <si>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</si>
  <si>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</si>
  <si>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</si>
  <si>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</si>
  <si>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</si>
  <si>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</si>
  <si>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</si>
  <si>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</si>
  <si>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</si>
  <si>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</si>
  <si>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</si>
  <si>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</si>
  <si>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</si>
  <si>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</si>
  <si>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</si>
  <si>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</si>
  <si>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</si>
  <si>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</si>
  <si>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</si>
  <si>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</si>
  <si>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</si>
  <si>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</si>
  <si>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</si>
  <si>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</si>
  <si>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</si>
  <si>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</si>
  <si>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</si>
  <si>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</si>
  <si>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</si>
  <si>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</si>
  <si>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</si>
  <si>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</si>
  <si>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</si>
  <si>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</si>
  <si>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</si>
  <si>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</si>
  <si>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</si>
  <si>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</si>
  <si>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</si>
  <si>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</si>
  <si>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</si>
  <si>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</si>
  <si>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</si>
  <si>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</si>
  <si>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</si>
  <si>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</si>
  <si>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</si>
  <si>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</si>
  <si>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</si>
  <si>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</si>
  <si>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</si>
  <si>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</si>
  <si>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</si>
  <si>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</si>
  <si>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</si>
  <si>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</si>
  <si>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</si>
  <si>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</si>
  <si>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</si>
  <si>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</si>
  <si>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</si>
  <si>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</si>
  <si>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</si>
  <si>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</si>
  <si>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</si>
  <si>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</si>
  <si>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</si>
  <si>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</si>
  <si>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</si>
  <si>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</si>
  <si>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</si>
  <si>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</si>
  <si>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</si>
  <si>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</si>
  <si>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</si>
  <si>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</si>
  <si>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</si>
  <si>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</si>
  <si>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</si>
  <si>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</si>
  <si>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</si>
  <si>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</si>
  <si>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</si>
  <si>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</si>
  <si>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</si>
  <si>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</si>
  <si>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</si>
  <si>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</si>
  <si>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</si>
  <si>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</si>
  <si>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</si>
  <si>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</si>
  <si>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</si>
  <si>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</si>
  <si>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</si>
  <si>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</si>
  <si>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</si>
  <si>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</si>
  <si>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</si>
  <si>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</si>
  <si>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</si>
  <si>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</si>
  <si>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</si>
  <si>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</si>
  <si>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</si>
  <si>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</si>
  <si>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</si>
  <si>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</si>
  <si>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</si>
  <si>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</si>
  <si>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</si>
  <si>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</si>
  <si>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</si>
  <si>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</si>
  <si>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</si>
  <si>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</si>
  <si>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</si>
  <si>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</si>
  <si>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</si>
  <si>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</si>
  <si>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</si>
  <si>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</si>
  <si>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</si>
  <si>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</si>
  <si>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</si>
  <si>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</si>
  <si>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</si>
  <si>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</si>
  <si>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</si>
  <si>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</si>
  <si>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</si>
  <si>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</si>
  <si>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</si>
  <si>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</si>
  <si>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</si>
  <si>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</si>
  <si>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</si>
  <si>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</si>
  <si>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</si>
  <si>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</si>
  <si>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</si>
  <si>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</si>
  <si>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</si>
  <si>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</si>
  <si>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</si>
  <si>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</si>
  <si>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</si>
  <si>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</si>
  <si>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</si>
  <si>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</si>
  <si>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</si>
  <si>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</si>
  <si>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</si>
  <si>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</si>
  <si>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</si>
  <si>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</si>
  <si>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</si>
  <si>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</si>
  <si>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</si>
  <si>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</si>
  <si>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</si>
  <si>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</si>
  <si>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</si>
  <si>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</si>
  <si>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</si>
  <si>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</si>
  <si>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</si>
  <si>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</si>
  <si>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</si>
  <si>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</si>
  <si>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</si>
  <si>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</si>
  <si>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</si>
  <si>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</si>
  <si>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</si>
  <si>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</si>
  <si>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</si>
  <si>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</si>
  <si>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</si>
  <si>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</si>
  <si>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</si>
  <si>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</si>
  <si>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</si>
  <si>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</si>
  <si>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</si>
  <si>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</si>
  <si>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</si>
  <si>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</si>
  <si>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</si>
  <si>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</si>
  <si>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</si>
  <si>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</si>
  <si>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</si>
  <si>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</si>
  <si>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</si>
  <si>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</si>
  <si>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</si>
  <si>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</si>
  <si>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</si>
  <si>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</si>
  <si>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</si>
  <si>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</si>
  <si>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</si>
  <si>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</si>
  <si>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</si>
  <si>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</si>
  <si>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</si>
  <si>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</si>
  <si>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</si>
  <si>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</si>
  <si>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</si>
  <si>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</si>
  <si>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</si>
  <si>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</si>
  <si>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</si>
  <si>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</si>
  <si>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</si>
  <si>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</si>
  <si>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</si>
  <si>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</si>
  <si>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</si>
  <si>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</si>
  <si>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</si>
  <si>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</si>
  <si>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</si>
  <si>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</si>
  <si>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</si>
  <si>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</si>
  <si>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</si>
  <si>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</si>
  <si>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</si>
  <si>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</si>
  <si>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</si>
  <si>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</si>
  <si>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</si>
  <si>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</si>
  <si>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</si>
  <si>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</si>
  <si>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</si>
  <si>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</si>
  <si>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</si>
  <si>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</si>
  <si>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</si>
  <si>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</si>
  <si>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</si>
  <si>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</si>
  <si>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</si>
  <si>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</si>
  <si>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</si>
  <si>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</si>
  <si>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</si>
  <si>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</si>
  <si>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</si>
  <si>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</si>
  <si>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</si>
  <si>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</si>
  <si>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</si>
  <si>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</si>
  <si>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</si>
  <si>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</si>
  <si>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</si>
  <si>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</si>
  <si>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</si>
  <si>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</si>
  <si>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</si>
  <si>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</si>
  <si>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</si>
  <si>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</si>
  <si>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</si>
  <si>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</si>
  <si>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</si>
  <si>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</si>
  <si>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</si>
  <si>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</si>
  <si>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</si>
  <si>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</si>
  <si>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</si>
  <si>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</si>
  <si>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</si>
  <si>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</si>
  <si>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</si>
  <si>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</si>
  <si>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</si>
  <si>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</si>
  <si>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</si>
  <si>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</si>
  <si>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</si>
  <si>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</si>
  <si>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</si>
  <si>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</si>
  <si>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</si>
  <si>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</si>
  <si>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</si>
  <si>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</si>
  <si>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</si>
  <si>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</si>
  <si>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</si>
  <si>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</si>
  <si>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</si>
  <si>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</si>
  <si>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</si>
  <si>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</si>
  <si>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</si>
  <si>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</si>
  <si>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</si>
  <si>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</si>
  <si>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</si>
  <si>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</si>
  <si>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</si>
  <si>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</si>
  <si>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</si>
  <si>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</si>
  <si>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</si>
  <si>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</si>
  <si>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</si>
  <si>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</si>
  <si>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</si>
  <si>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</si>
  <si>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</si>
  <si>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</si>
  <si>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</si>
  <si>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</si>
  <si>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</si>
  <si>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</si>
  <si>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</si>
  <si>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</si>
  <si>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</si>
  <si>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</si>
  <si>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</si>
  <si>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</si>
  <si>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</si>
  <si>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</si>
  <si>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</si>
  <si>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</si>
  <si>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</si>
  <si>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</si>
  <si>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</si>
  <si>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</si>
  <si>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</si>
  <si>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</si>
  <si>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</si>
  <si>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</si>
  <si>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</si>
  <si>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</si>
  <si>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</si>
  <si>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</si>
  <si>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</si>
  <si>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</si>
  <si>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</si>
  <si>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</si>
  <si>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</si>
  <si>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</si>
  <si>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</si>
  <si>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</si>
  <si>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</si>
  <si>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</si>
  <si>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</si>
  <si>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</si>
  <si>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</si>
  <si>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</si>
  <si>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</si>
  <si>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</si>
  <si>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</si>
  <si>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</si>
  <si>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</si>
  <si>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</si>
  <si>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</si>
  <si>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</si>
  <si>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</si>
  <si>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</si>
  <si>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</si>
  <si>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</si>
  <si>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</si>
  <si>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</si>
  <si>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</si>
  <si>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</si>
  <si>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</si>
  <si>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</si>
  <si>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</si>
  <si>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</si>
  <si>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</si>
  <si>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</si>
  <si>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</si>
  <si>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</si>
  <si>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</si>
  <si>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</si>
  <si>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</si>
  <si>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</si>
  <si>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</si>
  <si>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</si>
  <si>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</si>
  <si>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</si>
  <si>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</si>
  <si>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</si>
  <si>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</si>
  <si>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</si>
  <si>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</si>
  <si>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</si>
  <si>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</si>
  <si>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</si>
  <si>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</si>
  <si>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</si>
  <si>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</si>
  <si>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</si>
  <si>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</si>
  <si>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</si>
  <si>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</si>
  <si>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</si>
  <si>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</si>
  <si>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</si>
  <si>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</si>
  <si>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</si>
  <si>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</si>
  <si>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</si>
  <si>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</si>
  <si>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</si>
  <si>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</si>
  <si>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</si>
  <si>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</si>
  <si>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</si>
  <si>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</si>
  <si>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</si>
  <si>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</si>
  <si>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</si>
  <si>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</si>
  <si>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</si>
  <si>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</si>
  <si>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</si>
  <si>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</si>
  <si>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</si>
  <si>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</si>
  <si>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</si>
  <si>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</si>
  <si>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</si>
  <si>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</si>
  <si>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</si>
  <si>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</si>
  <si>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</si>
  <si>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</si>
  <si>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</si>
  <si>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</si>
  <si>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</si>
  <si>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</si>
  <si>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</si>
  <si>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</si>
  <si>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</si>
  <si>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</si>
  <si>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</si>
  <si>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</si>
  <si>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</si>
  <si>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</si>
  <si>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</si>
  <si>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</si>
  <si>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</si>
  <si>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</si>
  <si>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</si>
  <si>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</si>
  <si>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</si>
  <si>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</si>
  <si>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</si>
  <si>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</si>
  <si>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</si>
  <si>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</si>
  <si>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</si>
  <si>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</si>
  <si>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</si>
  <si>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</si>
  <si>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</si>
  <si>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</si>
  <si>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</si>
  <si>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</si>
  <si>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</si>
  <si>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</si>
  <si>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</si>
  <si>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</si>
  <si>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</si>
  <si>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</si>
  <si>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</si>
  <si>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</si>
  <si>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</si>
  <si>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</si>
  <si>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</si>
  <si>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</si>
  <si>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</si>
  <si>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</si>
  <si>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</si>
  <si>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</si>
  <si>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</si>
  <si>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</si>
  <si>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</si>
  <si>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</si>
  <si>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</si>
  <si>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</si>
  <si>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</si>
  <si>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</si>
  <si>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</si>
  <si>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</si>
  <si>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</si>
  <si>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</si>
  <si>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</si>
  <si>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</si>
  <si>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</si>
  <si>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</si>
  <si>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</si>
  <si>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</si>
  <si>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</si>
  <si>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</si>
  <si>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</si>
  <si>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</si>
  <si>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</si>
  <si>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</si>
  <si>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</si>
  <si>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</si>
  <si>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</si>
  <si>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</si>
  <si>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</si>
  <si>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</si>
  <si>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</si>
  <si>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</si>
  <si>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</si>
  <si>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</si>
  <si>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</si>
  <si>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</si>
  <si>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</si>
  <si>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</si>
  <si>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</si>
  <si>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</si>
  <si>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</si>
  <si>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</si>
  <si>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</si>
  <si>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</si>
  <si>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</si>
  <si>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</si>
  <si>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</si>
  <si>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</si>
  <si>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</si>
  <si>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</si>
  <si>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</si>
  <si>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</si>
  <si>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</si>
  <si>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</si>
  <si>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</si>
  <si>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</si>
  <si>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</si>
  <si>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</si>
  <si>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</si>
  <si>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</si>
  <si>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</si>
  <si>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</si>
  <si>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</si>
  <si>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</si>
  <si>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</si>
  <si>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</si>
  <si>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</si>
  <si>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</si>
  <si>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</si>
  <si>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</si>
  <si>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</si>
  <si>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</si>
  <si>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</si>
  <si>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</si>
  <si>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</si>
  <si>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</si>
  <si>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</si>
  <si>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</si>
  <si>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</si>
  <si>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</si>
  <si>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</si>
  <si>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</si>
  <si>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</si>
  <si>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</si>
  <si>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</si>
  <si>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</si>
  <si>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</si>
  <si>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</si>
  <si>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</si>
  <si>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</si>
  <si>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</si>
  <si>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</si>
  <si>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</si>
  <si>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</si>
  <si>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</si>
  <si>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</si>
  <si>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</si>
  <si>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</si>
  <si>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</si>
  <si>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</si>
  <si>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</si>
  <si>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</si>
  <si>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</si>
  <si>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</si>
  <si>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</si>
  <si>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</si>
  <si>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</si>
  <si>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</si>
  <si>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</si>
  <si>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</si>
  <si>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</si>
  <si>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</si>
  <si>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</si>
  <si>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</si>
  <si>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</si>
  <si>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</si>
  <si>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</si>
  <si>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</si>
  <si>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</si>
  <si>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</si>
  <si>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</si>
  <si>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</si>
  <si>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</si>
  <si>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</si>
  <si>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</si>
  <si>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</si>
  <si>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</si>
  <si>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</si>
  <si>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</si>
  <si>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</si>
  <si>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</si>
  <si>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</si>
  <si>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</si>
  <si>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</si>
  <si>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</si>
  <si>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</si>
  <si>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</si>
  <si>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</si>
  <si>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</si>
  <si>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</si>
  <si>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</si>
  <si>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</si>
  <si>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</si>
  <si>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</si>
  <si>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</si>
  <si>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</si>
  <si>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</si>
  <si>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</si>
  <si>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</si>
  <si>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</si>
  <si>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</si>
  <si>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</si>
  <si>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</si>
  <si>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</si>
  <si>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</si>
  <si>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</si>
  <si>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</si>
  <si>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</si>
  <si>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</si>
  <si>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</si>
  <si>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</si>
  <si>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</si>
  <si>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</si>
  <si>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</si>
  <si>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</si>
  <si>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</si>
  <si>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</si>
  <si>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</si>
  <si>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</si>
  <si>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</si>
  <si>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</si>
  <si>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</si>
  <si>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</si>
  <si>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</si>
  <si>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</si>
  <si>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</si>
  <si>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</si>
  <si>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</si>
  <si>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</si>
  <si>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</si>
  <si>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</si>
  <si>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</si>
  <si>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</si>
  <si>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</si>
  <si>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</si>
  <si>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</si>
  <si>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</si>
  <si>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</si>
  <si>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</si>
  <si>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</si>
  <si>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</si>
  <si>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</si>
  <si>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</si>
  <si>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</si>
  <si>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</si>
  <si>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</si>
  <si>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</si>
  <si>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</si>
  <si>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</si>
  <si>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</si>
  <si>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</si>
  <si>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</si>
  <si>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</si>
  <si>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</si>
  <si>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</si>
  <si>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</si>
  <si>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</si>
  <si>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</si>
  <si>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</si>
  <si>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</si>
  <si>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</si>
  <si>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</si>
  <si>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</si>
  <si>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</si>
  <si>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</si>
  <si>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</si>
  <si>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</si>
  <si>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</si>
  <si>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</si>
  <si>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</si>
  <si>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</si>
  <si>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</si>
  <si>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</si>
  <si>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</si>
  <si>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</si>
  <si>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</si>
  <si>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</si>
  <si>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</si>
  <si>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</si>
  <si>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</si>
  <si>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</si>
  <si>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</si>
  <si>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</si>
  <si>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</si>
  <si>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</si>
  <si>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</si>
  <si>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</si>
  <si>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</si>
  <si>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</si>
  <si>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</si>
  <si>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</si>
  <si>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</si>
  <si>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</si>
  <si>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</si>
  <si>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</si>
  <si>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</si>
  <si>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</si>
  <si>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</si>
  <si>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</si>
  <si>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</si>
  <si>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</si>
  <si>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</si>
  <si>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</si>
  <si>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</si>
  <si>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</si>
  <si>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</si>
  <si>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</si>
  <si>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</si>
  <si>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</si>
  <si>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</si>
  <si>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</si>
  <si>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</si>
  <si>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</si>
  <si>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</si>
  <si>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</si>
  <si>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</si>
  <si>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</si>
  <si>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</si>
  <si>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</si>
  <si>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</si>
  <si>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</si>
  <si>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</si>
  <si>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</si>
  <si>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</si>
  <si>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</si>
  <si>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</si>
  <si>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</si>
  <si>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</si>
  <si>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</si>
  <si>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</si>
  <si>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</si>
  <si>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</si>
  <si>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</si>
  <si>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</si>
  <si>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</si>
  <si>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</si>
  <si>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</si>
  <si>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</si>
  <si>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</si>
  <si>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</si>
  <si>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</si>
  <si>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</si>
  <si>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</si>
  <si>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</si>
  <si>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</si>
  <si>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</si>
  <si>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</si>
  <si>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</si>
  <si>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</si>
  <si>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</si>
  <si>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</si>
  <si>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</si>
  <si>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</si>
  <si>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</si>
  <si>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</si>
  <si>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</si>
  <si>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</si>
  <si>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</si>
  <si>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</si>
  <si>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</si>
  <si>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</si>
  <si>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</si>
  <si>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</si>
  <si>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</si>
  <si>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</si>
  <si>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</si>
  <si>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</si>
  <si>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</si>
  <si>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</si>
  <si>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</si>
  <si>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</si>
  <si>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</si>
  <si>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</si>
  <si>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</si>
  <si>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</si>
  <si>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</si>
  <si>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</si>
  <si>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</si>
  <si>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</si>
  <si>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</si>
  <si>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</si>
  <si>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</si>
  <si>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</si>
  <si>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</si>
  <si>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</si>
  <si>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</si>
  <si>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</si>
  <si>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</si>
  <si>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</si>
  <si>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</si>
  <si>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</si>
  <si>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</si>
  <si>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</si>
  <si>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</si>
  <si>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</si>
  <si>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</si>
  <si>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</si>
  <si>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</si>
  <si>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</si>
  <si>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</si>
  <si>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</si>
  <si>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</si>
  <si>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</si>
  <si>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</si>
  <si>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</si>
  <si>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</si>
  <si>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</si>
  <si>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</si>
  <si>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</si>
  <si>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</si>
  <si>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</si>
  <si>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</si>
  <si>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</si>
  <si>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</si>
  <si>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</si>
  <si>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</si>
  <si>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</si>
  <si>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</si>
  <si>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</si>
  <si>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</si>
  <si>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</si>
  <si>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</si>
  <si>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</si>
  <si>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</si>
  <si>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</si>
  <si>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</si>
  <si>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</si>
  <si>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</si>
  <si>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</si>
  <si>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</si>
  <si>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</si>
  <si>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</si>
  <si>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</si>
  <si>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</si>
  <si>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</si>
  <si>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</si>
  <si>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</si>
  <si>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</si>
  <si>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</si>
  <si>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</si>
  <si>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</si>
  <si>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</si>
  <si>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</si>
  <si>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</si>
  <si>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</si>
  <si>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</si>
  <si>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</si>
  <si>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</si>
  <si>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</si>
  <si>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</si>
  <si>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</si>
  <si>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</si>
  <si>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</si>
  <si>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</si>
  <si>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</si>
  <si>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</si>
  <si>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</si>
  <si>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</si>
  <si>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</si>
  <si>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</si>
  <si>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</si>
  <si>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</si>
  <si>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</si>
  <si>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</si>
  <si>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</si>
  <si>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</si>
  <si>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</si>
  <si>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</si>
  <si>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</si>
  <si>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</si>
  <si>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</si>
  <si>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</si>
  <si>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</si>
  <si>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</si>
  <si>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</si>
  <si>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</si>
  <si>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</si>
  <si>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</si>
  <si>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</si>
  <si>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</si>
  <si>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</si>
  <si>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</si>
  <si>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</si>
  <si>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</si>
  <si>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</si>
  <si>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</si>
  <si>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</si>
  <si>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</si>
  <si>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</si>
  <si>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</si>
  <si>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</si>
  <si>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</si>
  <si>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</si>
  <si>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</si>
  <si>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</si>
  <si>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</si>
  <si>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</si>
  <si>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</si>
  <si>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</si>
  <si>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</si>
  <si>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</si>
  <si>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</si>
  <si>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</si>
  <si>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</si>
  <si>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</si>
  <si>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</si>
  <si>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</si>
  <si>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</si>
  <si>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</si>
  <si>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</si>
  <si>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</si>
  <si>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</si>
  <si>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</si>
  <si>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</si>
  <si>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</si>
  <si>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</si>
  <si>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</si>
  <si>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</si>
  <si>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</si>
  <si>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</si>
  <si>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</si>
  <si>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</si>
  <si>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</si>
  <si>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</si>
  <si>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</si>
  <si>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</si>
  <si>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</si>
  <si>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</si>
  <si>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</si>
  <si>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</si>
  <si>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</si>
  <si>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</si>
  <si>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</si>
  <si>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</si>
  <si>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</si>
  <si>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</si>
  <si>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</si>
  <si>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</si>
  <si>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</si>
  <si>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</si>
  <si>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</si>
  <si>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</si>
  <si>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</si>
  <si>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</si>
  <si>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</si>
  <si>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</si>
  <si>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</si>
  <si>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</si>
  <si>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</si>
  <si>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</si>
  <si>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</si>
  <si>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</si>
  <si>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</si>
  <si>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</si>
  <si>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</si>
  <si>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</si>
  <si>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</si>
  <si>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</si>
  <si>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</si>
  <si>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</si>
  <si>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</si>
  <si>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</si>
  <si>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</si>
  <si>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</si>
  <si>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</si>
  <si>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</si>
  <si>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</si>
  <si>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</si>
  <si>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</si>
  <si>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</si>
  <si>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</si>
  <si>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</si>
  <si>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</si>
  <si>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</si>
  <si>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</si>
  <si>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</si>
  <si>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</si>
  <si>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</si>
  <si>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</si>
  <si>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</si>
  <si>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</si>
  <si>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</si>
  <si>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</si>
  <si>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</si>
  <si>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</si>
  <si>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</si>
  <si>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</si>
  <si>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</si>
  <si>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</si>
  <si>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</si>
  <si>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</si>
  <si>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</si>
  <si>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</si>
  <si>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</si>
  <si>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</si>
  <si>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</si>
  <si>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</si>
  <si>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</si>
  <si>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</si>
  <si>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</si>
  <si>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</si>
  <si>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</si>
  <si>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</si>
  <si>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</si>
  <si>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</si>
  <si>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</si>
  <si>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</si>
  <si>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</si>
  <si>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</si>
  <si>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</si>
  <si>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</si>
  <si>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</si>
  <si>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</si>
  <si>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</si>
  <si>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</si>
  <si>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</si>
  <si>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</si>
  <si>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</si>
  <si>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</si>
  <si>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</si>
  <si>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</si>
  <si>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</si>
  <si>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</si>
  <si>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</si>
  <si>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</si>
  <si>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</si>
  <si>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</si>
  <si>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</si>
  <si>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</si>
  <si>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</si>
  <si>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</si>
  <si>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</si>
  <si>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</si>
  <si>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</si>
  <si>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</si>
  <si>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</si>
  <si>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</si>
  <si>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</si>
  <si>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</si>
  <si>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</si>
  <si>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</si>
  <si>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</si>
  <si>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</si>
  <si>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</si>
  <si>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</si>
  <si>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</si>
  <si>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</si>
  <si>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</si>
  <si>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</si>
  <si>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</si>
  <si>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</si>
  <si>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</si>
  <si>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</si>
  <si>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</si>
  <si>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</si>
  <si>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</si>
  <si>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</si>
  <si>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</si>
  <si>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</si>
  <si>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</si>
  <si>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</si>
  <si>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</si>
  <si>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</si>
  <si>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</si>
  <si>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</si>
  <si>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</si>
  <si>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</si>
  <si>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</si>
  <si>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</si>
  <si>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</si>
  <si>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</si>
  <si>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</si>
  <si>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</si>
  <si>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</si>
  <si>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</si>
  <si>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</si>
  <si>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</si>
  <si>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</si>
  <si>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</si>
  <si>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</si>
  <si>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</si>
  <si>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</si>
  <si>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</si>
  <si>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</si>
  <si>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</si>
  <si>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</si>
  <si>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</si>
  <si>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</si>
  <si>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</si>
  <si>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</si>
  <si>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</si>
  <si>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</si>
  <si>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</si>
  <si>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</si>
  <si>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</si>
  <si>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</si>
  <si>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</si>
  <si>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</si>
  <si>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</si>
  <si>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</si>
  <si>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</si>
  <si>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</si>
  <si>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</si>
  <si>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</si>
  <si>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</si>
  <si>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</si>
  <si>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</si>
  <si>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</si>
  <si>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</si>
  <si>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</si>
  <si>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</si>
  <si>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</si>
  <si>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</si>
  <si>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</si>
  <si>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</si>
  <si>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</si>
  <si>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</si>
  <si>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</si>
  <si>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</si>
  <si>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</si>
  <si>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</si>
  <si>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</si>
  <si>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</si>
  <si>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</si>
  <si>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</si>
  <si>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</si>
  <si>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</si>
  <si>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</si>
  <si>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</si>
  <si>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</si>
  <si>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</si>
  <si>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</si>
  <si>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</si>
  <si>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</si>
  <si>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</si>
  <si>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</si>
  <si>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</si>
  <si>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</si>
  <si>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</si>
  <si>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</si>
  <si>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</si>
  <si>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</si>
  <si>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</si>
  <si>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</si>
  <si>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</si>
  <si>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</si>
  <si>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</si>
  <si>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</si>
  <si>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</si>
  <si>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</si>
  <si>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</si>
  <si>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</si>
  <si>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</si>
  <si>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</si>
  <si>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</si>
  <si>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</si>
  <si>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</si>
  <si>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</si>
  <si>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</si>
  <si>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</si>
  <si>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</si>
  <si>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</si>
  <si>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</si>
  <si>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</si>
  <si>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</si>
  <si>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</si>
  <si>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</si>
  <si>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</si>
  <si>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</si>
  <si>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</si>
  <si>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</si>
  <si>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</si>
  <si>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</si>
  <si>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</si>
  <si>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</si>
  <si>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</si>
  <si>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</si>
  <si>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</si>
  <si>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</si>
  <si>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</si>
  <si>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</si>
  <si>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</si>
  <si>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</si>
  <si>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</si>
  <si>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</si>
  <si>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</si>
  <si>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</si>
  <si>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</si>
  <si>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</si>
  <si>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</si>
  <si>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</si>
  <si>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</si>
  <si>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</si>
  <si>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</si>
  <si>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</si>
  <si>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</si>
  <si>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</si>
  <si>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</si>
  <si>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</si>
  <si>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</si>
  <si>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</si>
  <si>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</si>
  <si>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</si>
  <si>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</si>
  <si>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</si>
  <si>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</si>
  <si>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</si>
  <si>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</si>
  <si>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</si>
  <si>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</si>
  <si>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</si>
  <si>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</si>
  <si>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</si>
  <si>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</si>
  <si>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</si>
  <si>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</si>
  <si>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</si>
  <si>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</si>
  <si>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</si>
  <si>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</si>
  <si>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</si>
  <si>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</si>
  <si>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</si>
  <si>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</si>
  <si>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</si>
  <si>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</si>
  <si>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</si>
  <si>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</si>
  <si>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</si>
  <si>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</si>
  <si>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</si>
  <si>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</si>
  <si>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</si>
  <si>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</si>
  <si>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</si>
  <si>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</si>
  <si>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</si>
  <si>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</si>
  <si>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</si>
  <si>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</si>
  <si>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</si>
  <si>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</si>
  <si>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</si>
  <si>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</si>
  <si>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</si>
  <si>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</si>
  <si>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</si>
  <si>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</si>
  <si>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</si>
  <si>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</si>
  <si>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</si>
  <si>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</si>
  <si>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</si>
  <si>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</si>
  <si>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</si>
  <si>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</si>
  <si>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</si>
  <si>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</si>
  <si>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</si>
  <si>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</si>
  <si>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</si>
  <si>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</si>
  <si>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</si>
  <si>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</si>
  <si>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</si>
  <si>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</si>
  <si>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</si>
  <si>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</si>
  <si>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</si>
  <si>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</si>
  <si>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</si>
  <si>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</si>
  <si>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</si>
  <si>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</si>
  <si>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</si>
  <si>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</si>
  <si>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</si>
  <si>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</si>
  <si>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</si>
  <si>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</si>
  <si>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</si>
  <si>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</si>
  <si>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</si>
  <si>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</si>
  <si>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</si>
  <si>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</si>
  <si>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</si>
  <si>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</si>
  <si>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</si>
  <si>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</si>
  <si>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</si>
  <si>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</si>
  <si>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</si>
  <si>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</si>
  <si>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</si>
  <si>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</si>
  <si>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</si>
  <si>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</si>
  <si>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</si>
  <si>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</si>
  <si>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</si>
  <si>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</si>
  <si>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</si>
  <si>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</si>
  <si>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</si>
  <si>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</si>
  <si>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</si>
  <si>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</si>
  <si>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</si>
  <si>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</si>
  <si>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</si>
  <si>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</si>
  <si>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</si>
  <si>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</si>
  <si>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</si>
  <si>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</si>
  <si>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</si>
  <si>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</si>
  <si>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</si>
  <si>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</si>
  <si>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</si>
  <si>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</si>
  <si>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</si>
  <si>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</si>
  <si>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</si>
  <si>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</si>
  <si>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</si>
  <si>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</si>
  <si>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</si>
  <si>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</si>
  <si>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</si>
  <si>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</si>
  <si>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</si>
  <si>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</si>
  <si>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</si>
  <si>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</si>
  <si>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</si>
  <si>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</si>
  <si>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</si>
  <si>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</si>
  <si>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</si>
  <si>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</si>
  <si>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</si>
  <si>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</si>
  <si>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</si>
  <si>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</si>
  <si>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</si>
  <si>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</si>
  <si>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</si>
  <si>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</si>
  <si>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</si>
  <si>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</si>
  <si>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</si>
  <si>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</si>
  <si>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</si>
  <si>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</si>
  <si>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</si>
  <si>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</si>
  <si>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</si>
  <si>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</si>
  <si>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</si>
  <si>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</si>
  <si>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</si>
  <si>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</si>
  <si>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</si>
  <si>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</si>
  <si>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</si>
  <si>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</si>
  <si>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</si>
  <si>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</si>
  <si>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</si>
  <si>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</si>
  <si>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</si>
  <si>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</si>
  <si>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</si>
  <si>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</si>
  <si>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</si>
  <si>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</si>
  <si>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</si>
  <si>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</si>
  <si>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</si>
  <si>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</si>
  <si>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</si>
  <si>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</si>
  <si>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</si>
  <si>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</si>
  <si>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</si>
  <si>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</si>
  <si>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</si>
  <si>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</si>
  <si>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</si>
  <si>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</si>
  <si>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</si>
  <si>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</si>
  <si>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</si>
  <si>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</si>
  <si>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</si>
  <si>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</si>
  <si>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</si>
  <si>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</si>
  <si>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</si>
  <si>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</si>
  <si>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</si>
  <si>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</si>
  <si>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</si>
  <si>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</si>
  <si>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</si>
  <si>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</si>
  <si>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</si>
  <si>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</si>
  <si>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</si>
  <si>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</si>
  <si>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</si>
  <si>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</si>
  <si>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</si>
  <si>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</si>
  <si>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</si>
  <si>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</si>
  <si>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</si>
  <si>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</si>
  <si>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</si>
  <si>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</si>
  <si>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</si>
  <si>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</si>
  <si>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</si>
  <si>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</si>
  <si>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</si>
  <si>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</si>
  <si>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</si>
  <si>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</si>
  <si>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</si>
  <si>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</si>
  <si>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</si>
  <si>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</si>
  <si>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</si>
  <si>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</si>
  <si>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</si>
  <si>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</si>
  <si>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</si>
  <si>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</si>
  <si>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</si>
  <si>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</si>
  <si>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</si>
  <si>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</si>
  <si>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</si>
  <si>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</si>
  <si>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</si>
  <si>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</si>
  <si>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</si>
  <si>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</si>
  <si>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</si>
  <si>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</si>
  <si>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</si>
  <si>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</si>
  <si>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</si>
  <si>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</si>
  <si>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</si>
  <si>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</si>
  <si>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</si>
  <si>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</si>
  <si>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</si>
  <si>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</si>
  <si>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</si>
  <si>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</si>
  <si>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</si>
  <si>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</si>
  <si>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</si>
  <si>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</si>
  <si>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</si>
  <si>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</si>
  <si>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</si>
  <si>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</si>
  <si>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</si>
  <si>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</si>
  <si>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</si>
  <si>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</si>
  <si>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</si>
  <si>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</si>
  <si>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</si>
  <si>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</si>
  <si>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</si>
  <si>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</si>
  <si>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</si>
  <si>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</si>
  <si>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</si>
  <si>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</si>
  <si>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</si>
  <si>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</si>
  <si>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</si>
  <si>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</si>
  <si>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</si>
  <si>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</si>
  <si>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</si>
  <si>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</si>
  <si>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</si>
  <si>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</si>
  <si>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</si>
  <si>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</si>
  <si>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</si>
  <si>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</si>
  <si>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</si>
  <si>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</si>
  <si>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</si>
  <si>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</si>
  <si>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</si>
  <si>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</si>
  <si>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</si>
  <si>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</si>
  <si>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</si>
  <si>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</si>
  <si>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</si>
  <si>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</si>
  <si>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</si>
  <si>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</si>
  <si>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</si>
  <si>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</si>
  <si>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</si>
  <si>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</si>
  <si>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</si>
  <si>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</si>
  <si>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</si>
  <si>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</si>
  <si>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</si>
  <si>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</si>
  <si>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</si>
  <si>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</si>
  <si>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</si>
  <si>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</si>
  <si>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</si>
  <si>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</si>
  <si>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</si>
  <si>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</si>
  <si>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</si>
  <si>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</si>
  <si>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</si>
  <si>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</si>
  <si>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</si>
  <si>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</si>
  <si>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</si>
  <si>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</si>
  <si>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</si>
  <si>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</si>
  <si>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</si>
  <si>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</si>
  <si>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</si>
  <si>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</si>
  <si>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</si>
  <si>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</si>
  <si>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</si>
  <si>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</si>
  <si>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</si>
  <si>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</si>
  <si>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</si>
  <si>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</si>
  <si>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</si>
  <si>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</si>
  <si>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</si>
  <si>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</si>
  <si>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</si>
  <si>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</si>
  <si>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</si>
  <si>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</si>
  <si>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</si>
  <si>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</si>
  <si>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</si>
  <si>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</si>
  <si>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</si>
  <si>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</si>
  <si>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</si>
  <si>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</si>
  <si>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</si>
  <si>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</si>
  <si>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</si>
  <si>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</si>
  <si>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</si>
  <si>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</si>
  <si>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</si>
  <si>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</si>
  <si>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</si>
  <si>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</si>
  <si>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</si>
  <si>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</si>
  <si>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</si>
  <si>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</si>
  <si>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</si>
  <si>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</si>
  <si>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</si>
  <si>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</si>
  <si>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</si>
  <si>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</si>
  <si>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</si>
  <si>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</si>
  <si>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</si>
  <si>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</si>
  <si>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</si>
  <si>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</si>
  <si>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</si>
  <si>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</si>
  <si>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</si>
  <si>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</si>
  <si>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</si>
  <si>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</si>
  <si>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</si>
  <si>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</si>
  <si>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</si>
  <si>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</si>
  <si>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</si>
  <si>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</si>
  <si>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</si>
  <si>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</si>
  <si>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</si>
  <si>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</si>
  <si>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</si>
  <si>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</si>
  <si>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</si>
  <si>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</si>
  <si>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</si>
  <si>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</si>
  <si>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</si>
  <si>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</si>
  <si>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</si>
  <si>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</si>
  <si>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</si>
  <si>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</si>
  <si>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</si>
  <si>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</si>
  <si>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</si>
  <si>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</si>
  <si>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</si>
  <si>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</si>
  <si>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</si>
  <si>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</si>
  <si>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</si>
  <si>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</si>
  <si>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</si>
  <si>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</si>
  <si>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</si>
  <si>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</si>
  <si>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</si>
  <si>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</si>
  <si>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</si>
  <si>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</si>
  <si>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</si>
  <si>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</si>
  <si>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</si>
  <si>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</si>
  <si>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</si>
  <si>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</si>
  <si>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</si>
  <si>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</si>
  <si>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</si>
  <si>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</si>
  <si>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</si>
  <si>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</si>
  <si>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</si>
  <si>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</si>
  <si>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</si>
  <si>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</si>
  <si>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</si>
  <si>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</si>
  <si>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</si>
  <si>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</si>
  <si>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</si>
  <si>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</si>
  <si>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</si>
  <si>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</si>
  <si>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</si>
  <si>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</si>
  <si>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</si>
  <si>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</si>
  <si>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</si>
  <si>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</si>
  <si>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</si>
  <si>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</si>
  <si>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</si>
  <si>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</si>
  <si>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</si>
  <si>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</si>
  <si>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</si>
  <si>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</si>
  <si>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</si>
  <si>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</si>
  <si>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</si>
  <si>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</si>
  <si>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</si>
  <si>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</si>
  <si>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</si>
  <si>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</si>
  <si>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</si>
  <si>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</si>
  <si>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</si>
  <si>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</si>
  <si>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</si>
  <si>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</si>
  <si>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</si>
  <si>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</si>
  <si>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</si>
  <si>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</si>
  <si>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</si>
  <si>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</si>
  <si>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</si>
  <si>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</si>
  <si>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</si>
  <si>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</si>
  <si>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</si>
  <si>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</si>
  <si>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</si>
  <si>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</si>
  <si>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</si>
  <si>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</si>
  <si>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</si>
  <si>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</si>
  <si>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</si>
  <si>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</si>
  <si>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</si>
  <si>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</si>
  <si>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</si>
  <si>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</si>
  <si>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</si>
  <si>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</si>
  <si>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</si>
  <si>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</si>
  <si>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</si>
  <si>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</si>
  <si>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</si>
  <si>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</si>
  <si>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</si>
  <si>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</si>
  <si>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</si>
  <si>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</si>
  <si>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</si>
  <si>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</si>
  <si>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</si>
  <si>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</si>
  <si>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</si>
  <si>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</si>
  <si>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</si>
  <si>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</si>
  <si>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</si>
  <si>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</si>
  <si>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</si>
  <si>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</si>
  <si>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</si>
  <si>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</si>
  <si>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</si>
  <si>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</si>
  <si>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</si>
  <si>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</si>
  <si>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</si>
  <si>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</si>
  <si>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</si>
  <si>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</si>
  <si>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</si>
  <si>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</si>
  <si>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</si>
  <si>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</si>
  <si>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</si>
  <si>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</si>
  <si>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</si>
  <si>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</si>
  <si>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</si>
  <si>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</si>
  <si>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</si>
  <si>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</si>
  <si>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</si>
  <si>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</si>
  <si>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</si>
  <si>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</si>
  <si>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</si>
  <si>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</si>
  <si>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</si>
  <si>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</si>
  <si>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</si>
  <si>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</si>
  <si>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</si>
  <si>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</si>
  <si>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</si>
  <si>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</si>
  <si>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</si>
  <si>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</si>
  <si>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</si>
  <si>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</si>
  <si>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</si>
  <si>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</si>
  <si>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</si>
  <si>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</si>
  <si>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</si>
  <si>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</si>
  <si>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</si>
  <si>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</si>
  <si>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</si>
  <si>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</si>
  <si>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</si>
  <si>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</si>
  <si>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</si>
  <si>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</si>
  <si>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</si>
  <si>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</si>
  <si>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</si>
  <si>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</si>
  <si>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</si>
  <si>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</si>
  <si>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</si>
  <si>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</si>
  <si>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</si>
  <si>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</si>
  <si>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</si>
  <si>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</si>
  <si>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</si>
  <si>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</si>
  <si>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</si>
  <si>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</si>
  <si>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</si>
  <si>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</si>
  <si>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</si>
  <si>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</si>
  <si>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</si>
  <si>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</si>
  <si>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</si>
  <si>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</si>
  <si>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</si>
  <si>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</si>
  <si>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</si>
  <si>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</si>
  <si>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</si>
  <si>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</si>
  <si>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</si>
  <si>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</si>
  <si>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</si>
  <si>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</si>
  <si>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</si>
  <si>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</si>
  <si>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</si>
  <si>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</si>
  <si>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</si>
  <si>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</si>
  <si>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</si>
  <si>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</si>
  <si>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</si>
  <si>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</si>
  <si>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</si>
  <si>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</si>
  <si>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</si>
  <si>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</si>
  <si>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</si>
  <si>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</si>
  <si>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</si>
  <si>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</si>
  <si>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</si>
  <si>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</si>
  <si>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</si>
  <si>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</si>
  <si>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</si>
  <si>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</si>
  <si>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</si>
  <si>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</si>
  <si>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</si>
  <si>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</si>
  <si>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</si>
  <si>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</si>
  <si>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</si>
  <si>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</si>
  <si>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</si>
  <si>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</si>
  <si>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</si>
  <si>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</si>
  <si>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</si>
  <si>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</si>
  <si>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</si>
  <si>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</si>
  <si>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</si>
  <si>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</si>
  <si>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</si>
  <si>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</si>
  <si>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</si>
  <si>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</si>
  <si>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</si>
  <si>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</si>
  <si>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</si>
  <si>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</si>
  <si>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</si>
  <si>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</si>
  <si>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</si>
  <si>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</si>
  <si>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</si>
  <si>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</si>
  <si>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</si>
  <si>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</si>
  <si>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</si>
  <si>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</si>
  <si>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</si>
  <si>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</si>
  <si>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</si>
  <si>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</si>
  <si>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</si>
  <si>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</si>
  <si>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</si>
  <si>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</si>
  <si>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</si>
  <si>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</si>
  <si>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</si>
  <si>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</si>
  <si>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</si>
  <si>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</si>
  <si>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</si>
  <si>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</si>
  <si>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</si>
  <si>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</si>
  <si>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</si>
  <si>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</si>
  <si>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</si>
  <si>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</si>
  <si>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</si>
  <si>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</si>
  <si>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</si>
  <si>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</si>
  <si>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</si>
  <si>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</si>
  <si>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</si>
  <si>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</si>
  <si>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</si>
  <si>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</si>
  <si>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</si>
  <si>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</si>
  <si>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</si>
  <si>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</si>
  <si>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</si>
  <si>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</si>
  <si>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</si>
  <si>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</si>
  <si>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</si>
  <si>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</si>
  <si>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</si>
  <si>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</si>
  <si>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</si>
  <si>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</si>
  <si>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</si>
  <si>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</si>
  <si>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</si>
  <si>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</si>
  <si>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</si>
  <si>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</si>
  <si>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</si>
  <si>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</si>
  <si>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</si>
  <si>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</si>
  <si>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</si>
  <si>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</si>
  <si>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</si>
  <si>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</si>
  <si>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</si>
  <si>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</si>
  <si>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</si>
  <si>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</si>
  <si>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</si>
  <si>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</si>
  <si>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</si>
  <si>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</si>
  <si>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</si>
  <si>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</si>
  <si>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</si>
  <si>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</si>
  <si>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</si>
  <si>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</si>
  <si>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</si>
  <si>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</si>
  <si>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</si>
  <si>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</si>
  <si>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</si>
  <si>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</si>
  <si>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</si>
  <si>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</si>
  <si>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</si>
  <si>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</si>
  <si>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</si>
  <si>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</si>
  <si>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</si>
  <si>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</si>
  <si>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</si>
  <si>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</si>
  <si>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</si>
  <si>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</si>
  <si>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</si>
  <si>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</si>
  <si>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</si>
  <si>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</si>
  <si>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</si>
  <si>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</si>
  <si>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</si>
  <si>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</si>
  <si>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</si>
  <si>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</si>
  <si>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</si>
  <si>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</si>
  <si>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</si>
  <si>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</si>
  <si>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</si>
  <si>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</si>
  <si>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</si>
  <si>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</si>
  <si>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</si>
  <si>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</si>
  <si>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</si>
  <si>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</si>
  <si>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</si>
  <si>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</si>
  <si>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</si>
  <si>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</si>
  <si>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</si>
  <si>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</si>
  <si>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</si>
  <si>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</si>
  <si>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</si>
  <si>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</si>
  <si>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</si>
  <si>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</si>
  <si>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</si>
  <si>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</si>
  <si>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</si>
  <si>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</si>
  <si>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</si>
  <si>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</si>
  <si>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</si>
  <si>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</si>
  <si>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</si>
  <si>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</si>
  <si>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</si>
  <si>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</si>
  <si>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</si>
  <si>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</si>
  <si>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</si>
  <si>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</si>
  <si>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</si>
  <si>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</si>
  <si>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</si>
  <si>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</si>
  <si>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</si>
  <si>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</si>
  <si>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</si>
  <si>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</si>
  <si>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</si>
  <si>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</si>
  <si>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</si>
  <si>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</si>
  <si>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</si>
  <si>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</si>
  <si>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</si>
  <si>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</si>
  <si>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</si>
  <si>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</si>
  <si>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</si>
  <si>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</si>
  <si>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</si>
  <si>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</si>
  <si>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</si>
  <si>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</si>
  <si>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</si>
  <si>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</si>
  <si>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</si>
  <si>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</si>
  <si>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</si>
  <si>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</si>
  <si>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</si>
  <si>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</si>
  <si>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</si>
  <si>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</si>
  <si>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</si>
  <si>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</si>
  <si>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</si>
  <si>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</si>
  <si>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</si>
  <si>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</si>
  <si>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</si>
  <si>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</si>
  <si>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</si>
  <si>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</si>
  <si>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</si>
  <si>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</si>
  <si>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</si>
  <si>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</si>
  <si>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</si>
  <si>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</si>
  <si>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</si>
  <si>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</si>
  <si>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</si>
  <si>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</si>
  <si>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</si>
  <si>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</si>
  <si>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</si>
  <si>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</si>
  <si>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</si>
  <si>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</si>
  <si>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</si>
  <si>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</si>
  <si>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</si>
  <si>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</si>
  <si>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</si>
  <si>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</si>
  <si>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</si>
  <si>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</si>
  <si>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</si>
  <si>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</si>
  <si>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</si>
  <si>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</si>
  <si>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</si>
  <si>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</si>
  <si>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</si>
  <si>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</si>
  <si>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</si>
  <si>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</si>
  <si>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</si>
  <si>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</si>
  <si>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</si>
  <si>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</si>
  <si>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</si>
  <si>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</si>
  <si>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</si>
  <si>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</si>
  <si>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</si>
  <si>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</si>
  <si>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</si>
  <si>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</si>
  <si>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</si>
  <si>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</si>
  <si>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</si>
  <si>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</si>
  <si>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</si>
  <si>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</si>
  <si>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</si>
  <si>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</si>
  <si>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</si>
  <si>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</si>
  <si>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</si>
  <si>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</si>
  <si>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</si>
  <si>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</si>
  <si>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</si>
  <si>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</si>
  <si>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</si>
  <si>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</si>
  <si>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</si>
  <si>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</si>
  <si>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</si>
  <si>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</si>
  <si>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</si>
  <si>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</si>
  <si>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</si>
  <si>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</si>
  <si>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</si>
  <si>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</si>
  <si>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</si>
  <si>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</si>
  <si>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</si>
  <si>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</si>
  <si>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</si>
  <si>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</si>
  <si>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</si>
  <si>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</si>
  <si>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</si>
  <si>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</si>
  <si>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</si>
  <si>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</si>
  <si>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</si>
  <si>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</si>
  <si>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</si>
  <si>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</si>
  <si>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</si>
  <si>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</si>
  <si>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</si>
  <si>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</si>
  <si>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</si>
  <si>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</si>
  <si>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</si>
  <si>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</si>
  <si>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</si>
  <si>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</si>
  <si>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</si>
  <si>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</si>
  <si>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</si>
  <si>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</si>
  <si>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</si>
  <si>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</si>
  <si>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</si>
  <si>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</si>
  <si>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</si>
  <si>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</si>
  <si>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</si>
  <si>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</si>
  <si>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</si>
  <si>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</si>
  <si>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</si>
  <si>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</si>
  <si>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</si>
  <si>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</si>
  <si>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</si>
  <si>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</si>
  <si>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</si>
  <si>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</si>
  <si>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</si>
  <si>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</si>
  <si>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</si>
  <si>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</si>
  <si>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</si>
  <si>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</si>
  <si>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</si>
  <si>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</si>
  <si>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</si>
  <si>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</si>
  <si>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</si>
  <si>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</si>
  <si>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</si>
  <si>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</si>
  <si>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</si>
  <si>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</si>
  <si>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</si>
  <si>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</si>
  <si>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</si>
  <si>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</si>
  <si>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</si>
  <si>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</si>
  <si>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</si>
  <si>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</si>
  <si>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</si>
  <si>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</si>
  <si>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</si>
  <si>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</si>
  <si>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</si>
  <si>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</si>
  <si>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</si>
  <si>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</si>
  <si>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</si>
  <si>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</si>
  <si>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</si>
  <si>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</si>
  <si>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</si>
  <si>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</si>
  <si>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</si>
  <si>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</si>
  <si>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</si>
  <si>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</si>
  <si>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</si>
  <si>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</si>
  <si>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</si>
  <si>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</si>
  <si>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</si>
  <si>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</si>
  <si>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</si>
  <si>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</si>
  <si>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</si>
  <si>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</si>
  <si>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</si>
  <si>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</si>
  <si>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</si>
  <si>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</si>
  <si>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</si>
  <si>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</si>
  <si>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</si>
  <si>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</si>
  <si>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</si>
  <si>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</si>
  <si>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</si>
  <si>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</si>
  <si>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</si>
  <si>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</si>
  <si>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</si>
  <si>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</si>
  <si>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</si>
  <si>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</si>
  <si>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</si>
  <si>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</si>
  <si>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</si>
  <si>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</si>
  <si>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</si>
  <si>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</si>
  <si>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</si>
  <si>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</si>
  <si>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</si>
  <si>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</si>
  <si>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</si>
  <si>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</si>
  <si>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</si>
  <si>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</si>
  <si>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</si>
  <si>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</si>
  <si>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</si>
  <si>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</si>
  <si>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</si>
  <si>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</si>
  <si>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</si>
  <si>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</si>
  <si>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</si>
  <si>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</si>
  <si>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</si>
  <si>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</si>
  <si>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</si>
  <si>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</si>
  <si>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</si>
  <si>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</si>
  <si>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</si>
  <si>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</si>
  <si>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</si>
  <si>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</si>
  <si>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</si>
  <si>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</si>
  <si>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</si>
  <si>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</si>
  <si>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</si>
  <si>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</si>
  <si>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</si>
  <si>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</si>
  <si>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</si>
  <si>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</si>
  <si>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</si>
  <si>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</si>
  <si>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</si>
  <si>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</si>
  <si>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</si>
  <si>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</si>
  <si>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</si>
  <si>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</si>
  <si>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</si>
  <si>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</si>
  <si>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</si>
  <si>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</si>
  <si>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</si>
  <si>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</si>
  <si>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</si>
  <si>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</si>
  <si>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</si>
  <si>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</si>
  <si>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</si>
  <si>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</si>
  <si>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</si>
  <si>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</si>
  <si>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</si>
  <si>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</si>
  <si>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</si>
  <si>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</si>
  <si>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</si>
  <si>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</si>
  <si>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</si>
  <si>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</si>
  <si>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</si>
  <si>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</si>
  <si>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</si>
  <si>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</si>
  <si>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</si>
  <si>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</si>
  <si>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</si>
  <si>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</si>
  <si>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</si>
  <si>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</si>
  <si>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</si>
  <si>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</si>
  <si>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</si>
  <si>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</si>
  <si>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</si>
  <si>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</si>
  <si>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</si>
  <si>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</si>
  <si>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</si>
  <si>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</si>
  <si>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</si>
  <si>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</si>
  <si>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</si>
  <si>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</si>
  <si>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</si>
  <si>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</si>
  <si>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</si>
  <si>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</si>
  <si>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</si>
  <si>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</si>
  <si>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</si>
  <si>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</si>
  <si>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</si>
  <si>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</si>
  <si>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</si>
  <si>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</si>
  <si>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</si>
  <si>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</si>
  <si>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</si>
  <si>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</si>
  <si>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</si>
  <si>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</si>
  <si>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</si>
  <si>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</si>
  <si>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</si>
  <si>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</si>
  <si>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</si>
  <si>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</si>
  <si>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</si>
  <si>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</si>
  <si>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</si>
  <si>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</si>
  <si>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</si>
  <si>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</si>
  <si>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</si>
  <si>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</si>
  <si>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</si>
  <si>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</si>
  <si>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</si>
  <si>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</si>
  <si>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</si>
  <si>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</si>
  <si>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</si>
  <si>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</si>
  <si>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</si>
  <si>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</si>
  <si>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</si>
  <si>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</si>
  <si>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</si>
  <si>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</si>
  <si>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</si>
  <si>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</si>
  <si>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</si>
  <si>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</si>
  <si>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</si>
  <si>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</si>
  <si>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</si>
  <si>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</si>
  <si>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</si>
  <si>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</si>
  <si>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</si>
  <si>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</si>
  <si>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</si>
  <si>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</si>
  <si>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</si>
  <si>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</si>
  <si>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</si>
  <si>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</si>
  <si>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</si>
  <si>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</si>
  <si>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</si>
  <si>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</si>
  <si>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</si>
  <si>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</si>
  <si>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</si>
  <si>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</si>
  <si>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</si>
  <si>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</si>
  <si>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</si>
  <si>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</si>
  <si>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</si>
  <si>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</si>
  <si>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</si>
  <si>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</si>
  <si>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</si>
  <si>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</si>
  <si>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</si>
  <si>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</si>
  <si>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</si>
  <si>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</si>
  <si>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</si>
  <si>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</si>
  <si>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</si>
  <si>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</si>
  <si>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</si>
  <si>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</si>
  <si>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</si>
  <si>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</si>
  <si>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</si>
  <si>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</si>
  <si>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</si>
  <si>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</si>
  <si>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</si>
  <si>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</si>
  <si>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</si>
  <si>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</si>
  <si>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</si>
  <si>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</si>
  <si>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</si>
  <si>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</si>
  <si>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</si>
  <si>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</si>
  <si>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</si>
  <si>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</si>
  <si>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</si>
  <si>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</si>
  <si>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</si>
  <si>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</si>
  <si>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</si>
  <si>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</si>
  <si>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</si>
  <si>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</si>
  <si>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</si>
  <si>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</si>
  <si>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</si>
  <si>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</si>
  <si>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</si>
  <si>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</si>
  <si>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</si>
  <si>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</si>
  <si>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</si>
  <si>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</si>
  <si>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</si>
  <si>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</si>
  <si>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</si>
  <si>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</si>
  <si>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</si>
  <si>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</si>
  <si>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</si>
  <si>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</si>
  <si>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</si>
  <si>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</si>
  <si>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</si>
  <si>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</si>
  <si>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</si>
  <si>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</si>
  <si>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</si>
  <si>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</si>
  <si>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</si>
  <si>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</si>
  <si>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</si>
  <si>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</si>
  <si>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</si>
  <si>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</si>
  <si>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</si>
  <si>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</si>
  <si>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</si>
  <si>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</si>
  <si>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</si>
  <si>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</si>
  <si>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</si>
  <si>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</si>
  <si>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</si>
  <si>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</si>
  <si>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</si>
  <si>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</si>
  <si>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</si>
  <si>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</si>
  <si>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</si>
  <si>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</si>
  <si>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</si>
  <si>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</si>
  <si>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</si>
  <si>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</si>
  <si>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</si>
  <si>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</si>
  <si>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</si>
  <si>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</si>
  <si>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</si>
  <si>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</si>
  <si>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</si>
  <si>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</si>
  <si>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</si>
  <si>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</si>
  <si>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</si>
  <si>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</si>
  <si>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</si>
  <si>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</si>
  <si>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</si>
  <si>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</si>
  <si>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</si>
  <si>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</si>
  <si>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</si>
  <si>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</si>
  <si>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</si>
  <si>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</si>
  <si>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</si>
  <si>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</si>
  <si>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</si>
  <si>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</si>
  <si>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</si>
  <si>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</si>
  <si>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</si>
  <si>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</si>
  <si>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</si>
  <si>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</si>
  <si>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</si>
  <si>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</si>
  <si>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</si>
  <si>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</si>
  <si>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</si>
  <si>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</si>
  <si>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</si>
  <si>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</si>
  <si>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</si>
  <si>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</si>
  <si>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</si>
  <si>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</si>
  <si>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</si>
  <si>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</si>
  <si>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</si>
  <si>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</si>
  <si>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</si>
  <si>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</si>
  <si>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</si>
  <si>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</si>
  <si>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</si>
  <si>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</si>
  <si>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</si>
  <si>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</si>
  <si>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</si>
  <si>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</si>
  <si>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</si>
  <si>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</si>
  <si>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</si>
  <si>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</si>
  <si>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</si>
  <si>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</si>
  <si>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</si>
  <si>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</si>
  <si>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</si>
  <si>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</si>
  <si>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</si>
  <si>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</si>
  <si>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</si>
  <si>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</si>
  <si>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</si>
  <si>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</si>
  <si>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</si>
  <si>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</si>
  <si>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</si>
  <si>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</si>
  <si>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</si>
  <si>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</si>
  <si>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</si>
  <si>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</si>
  <si>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</si>
  <si>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</si>
  <si>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</si>
  <si>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</si>
  <si>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</si>
  <si>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</si>
  <si>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</si>
  <si>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</si>
  <si>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</si>
  <si>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</si>
  <si>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</si>
  <si>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</si>
  <si>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</si>
  <si>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</si>
  <si>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</si>
  <si>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</si>
  <si>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</si>
  <si>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</si>
  <si>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</si>
  <si>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</si>
  <si>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</si>
  <si>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</si>
  <si>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</si>
  <si>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</si>
  <si>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</si>
  <si>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</si>
  <si>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</si>
  <si>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</si>
  <si>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</si>
  <si>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</si>
  <si>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</si>
  <si>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</si>
  <si>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</si>
  <si>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</si>
  <si>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</si>
  <si>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</si>
  <si>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</si>
  <si>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</si>
  <si>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</si>
  <si>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</si>
  <si>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</si>
  <si>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</si>
  <si>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</si>
  <si>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</si>
  <si>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</si>
  <si>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</si>
  <si>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</si>
  <si>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</si>
  <si>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</si>
  <si>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</si>
  <si>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</si>
  <si>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</si>
  <si>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</si>
  <si>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</si>
  <si>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</si>
  <si>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</si>
  <si>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</si>
  <si>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</si>
  <si>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</si>
  <si>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</si>
  <si>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</si>
  <si>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</si>
  <si>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</si>
  <si>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</si>
  <si>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</si>
  <si>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</si>
  <si>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</si>
  <si>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</si>
  <si>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</si>
  <si>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</si>
  <si>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</si>
  <si>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</si>
  <si>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</si>
  <si>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</si>
  <si>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</si>
  <si>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</si>
  <si>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</si>
  <si>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</si>
  <si>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</si>
  <si>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</si>
  <si>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</si>
  <si>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</si>
  <si>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</si>
  <si>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</si>
  <si>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</si>
  <si>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</si>
  <si>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</si>
  <si>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</si>
  <si>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</si>
  <si>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</si>
  <si>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</si>
  <si>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</si>
  <si>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</si>
  <si>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</si>
  <si>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</si>
  <si>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</si>
  <si>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</si>
  <si>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</si>
  <si>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</si>
  <si>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</si>
  <si>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</si>
  <si>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</si>
  <si>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</si>
  <si>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</si>
  <si>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</si>
  <si>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</si>
  <si>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</si>
  <si>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</si>
  <si>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</si>
  <si>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</si>
  <si>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</si>
  <si>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</si>
  <si>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</si>
  <si>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</si>
  <si>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</si>
  <si>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</si>
  <si>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</si>
  <si>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</si>
  <si>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</si>
  <si>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</si>
  <si>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</si>
  <si>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</si>
  <si>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</si>
  <si>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</si>
  <si>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</si>
  <si>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</si>
  <si>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</si>
  <si>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</si>
  <si>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</si>
  <si>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</si>
  <si>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</si>
  <si>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</si>
  <si>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</si>
  <si>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</si>
  <si>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</si>
  <si>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</si>
  <si>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</si>
  <si>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</si>
  <si>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</si>
  <si>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</si>
  <si>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</si>
  <si>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</si>
  <si>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</si>
  <si>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</si>
  <si>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</si>
  <si>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</si>
  <si>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</si>
  <si>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</si>
  <si>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</si>
  <si>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</si>
  <si>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</si>
  <si>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</si>
  <si>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</si>
  <si>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</si>
  <si>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</si>
  <si>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</si>
  <si>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</si>
  <si>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</si>
  <si>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</si>
  <si>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</si>
  <si>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</si>
  <si>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</si>
  <si>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</si>
  <si>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</si>
  <si>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</si>
  <si>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</si>
  <si>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</si>
  <si>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</si>
  <si>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</si>
  <si>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</si>
  <si>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</si>
  <si>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</si>
  <si>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</si>
  <si>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</si>
  <si>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</si>
  <si>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</si>
  <si>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</si>
  <si>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</si>
  <si>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</si>
  <si>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</si>
  <si>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</si>
  <si>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</si>
  <si>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</si>
  <si>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</si>
  <si>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</si>
  <si>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</si>
  <si>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</si>
  <si>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</si>
  <si>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</si>
  <si>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</si>
  <si>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</si>
  <si>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</si>
  <si>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</si>
  <si>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</si>
  <si>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</si>
  <si>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</si>
  <si>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</si>
  <si>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</si>
  <si>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</si>
  <si>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</si>
  <si>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</si>
  <si>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</si>
  <si>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</si>
  <si>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</si>
  <si>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</si>
  <si>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</si>
  <si>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</si>
  <si>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</si>
  <si>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</si>
  <si>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</si>
  <si>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</si>
  <si>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</si>
  <si>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</si>
  <si>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</si>
  <si>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</si>
  <si>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</si>
  <si>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</si>
  <si>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</si>
  <si>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</si>
  <si>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</si>
  <si>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</si>
  <si>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</si>
  <si>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</si>
  <si>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</si>
  <si>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</si>
  <si>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</si>
  <si>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</si>
  <si>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</si>
  <si>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</si>
  <si>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</si>
  <si>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</si>
  <si>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</si>
  <si>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</si>
  <si>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</si>
  <si>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</si>
  <si>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</si>
  <si>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</si>
  <si>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</si>
  <si>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</si>
  <si>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</si>
  <si>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</si>
  <si>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</si>
  <si>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</si>
  <si>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</si>
  <si>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</si>
  <si>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</si>
  <si>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</si>
  <si>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</si>
  <si>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</si>
  <si>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</si>
  <si>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</si>
  <si>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</si>
  <si>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</si>
  <si>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</si>
  <si>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</si>
  <si>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</si>
  <si>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</si>
  <si>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</si>
  <si>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</si>
  <si>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</si>
  <si>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</si>
  <si>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</si>
  <si>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</si>
  <si>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</si>
  <si>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</si>
  <si>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</si>
  <si>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</si>
  <si>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</si>
  <si>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</si>
  <si>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</si>
  <si>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</si>
  <si>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</si>
  <si>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</si>
  <si>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</si>
  <si>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</si>
  <si>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</si>
  <si>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</si>
  <si>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</si>
  <si>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</si>
  <si>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</si>
  <si>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</si>
  <si>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</si>
  <si>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</si>
  <si>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</si>
  <si>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</si>
  <si>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</si>
  <si>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</si>
  <si>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</si>
  <si>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</si>
  <si>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</si>
  <si>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</si>
  <si>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</si>
  <si>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</si>
  <si>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</si>
  <si>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</si>
  <si>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</si>
  <si>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</si>
  <si>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</si>
  <si>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</si>
  <si>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</si>
  <si>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</si>
  <si>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</si>
  <si>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</si>
  <si>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</si>
  <si>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</si>
  <si>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</si>
  <si>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</si>
  <si>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</si>
  <si>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</si>
  <si>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</si>
  <si>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</si>
  <si>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</si>
  <si>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</si>
  <si>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</si>
  <si>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</si>
  <si>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</si>
  <si>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</si>
  <si>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</si>
  <si>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</si>
  <si>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</si>
  <si>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</si>
  <si>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</si>
  <si>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</si>
  <si>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</si>
  <si>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</si>
  <si>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</si>
  <si>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</si>
  <si>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</si>
  <si>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</si>
  <si>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</si>
  <si>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</si>
  <si>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</si>
  <si>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</si>
  <si>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</si>
  <si>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</si>
  <si>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</si>
  <si>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</si>
  <si>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</si>
  <si>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</si>
  <si>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</si>
  <si>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</si>
  <si>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</si>
  <si>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</si>
  <si>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</si>
  <si>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</si>
  <si>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</si>
  <si>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</si>
  <si>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</si>
  <si>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</si>
  <si>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</si>
  <si>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</si>
  <si>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</si>
  <si>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</si>
  <si>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</si>
  <si>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</si>
  <si>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</si>
  <si>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</si>
  <si>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</si>
  <si>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</si>
  <si>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</si>
  <si>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</si>
  <si>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</si>
  <si>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</si>
  <si>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</si>
  <si>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</si>
  <si>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</si>
  <si>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</si>
  <si>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</si>
  <si>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</si>
  <si>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</si>
  <si>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</si>
  <si>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</si>
  <si>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</si>
  <si>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</si>
  <si>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</si>
  <si>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</si>
  <si>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</si>
  <si>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</si>
  <si>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</si>
  <si>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</si>
  <si>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</si>
  <si>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</si>
  <si>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</si>
  <si>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</si>
  <si>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</si>
  <si>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</si>
  <si>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</si>
  <si>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</si>
  <si>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</si>
  <si>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</si>
  <si>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</si>
  <si>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</si>
  <si>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</si>
  <si>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</si>
  <si>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</si>
  <si>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</si>
  <si>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</si>
  <si>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</si>
  <si>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</si>
  <si>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</si>
  <si>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</si>
  <si>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</si>
  <si>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</si>
  <si>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</si>
  <si>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</si>
  <si>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</si>
  <si>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</si>
  <si>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</si>
  <si>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</si>
  <si>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</si>
  <si>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</si>
  <si>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</si>
  <si>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</si>
  <si>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</si>
  <si>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</si>
  <si>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</si>
  <si>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</si>
  <si>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</si>
  <si>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</si>
  <si>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</si>
  <si>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</si>
  <si>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</si>
  <si>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</si>
  <si>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</si>
  <si>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</si>
  <si>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</si>
  <si>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</si>
  <si>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</si>
  <si>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</si>
  <si>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</si>
  <si>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</si>
  <si>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</si>
  <si>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</si>
  <si>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</si>
  <si>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</si>
  <si>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</si>
  <si>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</si>
  <si>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</si>
  <si>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</si>
  <si>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</si>
  <si>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</si>
  <si>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</si>
  <si>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</si>
  <si>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</si>
  <si>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</si>
  <si>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</si>
  <si>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</si>
  <si>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</si>
  <si>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</si>
  <si>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</si>
  <si>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</si>
  <si>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</si>
  <si>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</si>
  <si>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</si>
  <si>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</si>
  <si>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</si>
  <si>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</si>
  <si>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</si>
  <si>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</si>
  <si>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</si>
  <si>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</si>
  <si>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</si>
  <si>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</si>
  <si>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</si>
  <si>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</si>
  <si>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</si>
  <si>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</si>
  <si>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</si>
  <si>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</si>
  <si>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</si>
  <si>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</si>
  <si>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</si>
  <si>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</si>
  <si>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</si>
  <si>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</si>
  <si>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</si>
  <si>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</si>
  <si>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</si>
  <si>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</si>
  <si>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</si>
  <si>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</si>
  <si>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</si>
  <si>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</si>
  <si>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</si>
  <si>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</si>
  <si>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</si>
  <si>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</si>
  <si>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</si>
  <si>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</si>
  <si>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</si>
  <si>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</si>
  <si>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</si>
  <si>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</si>
  <si>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</si>
  <si>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</si>
  <si>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</si>
  <si>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</si>
  <si>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</si>
  <si>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</si>
  <si>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</si>
  <si>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</si>
  <si>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</si>
  <si>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</si>
  <si>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</si>
  <si>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</si>
  <si>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</si>
  <si>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</si>
  <si>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</si>
  <si>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</si>
  <si>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</si>
  <si>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</si>
  <si>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</si>
  <si>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</si>
  <si>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</si>
  <si>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</si>
  <si>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</si>
  <si>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</si>
  <si>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</si>
  <si>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</si>
  <si>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</si>
  <si>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</si>
  <si>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</si>
  <si>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</si>
  <si>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</si>
  <si>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</si>
  <si>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</si>
  <si>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</si>
  <si>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</si>
  <si>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</si>
  <si>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</si>
  <si>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</si>
  <si>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</si>
  <si>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</si>
  <si>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</si>
  <si>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</si>
  <si>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</si>
  <si>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</si>
  <si>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</si>
  <si>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</si>
  <si>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</si>
  <si>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</si>
  <si>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</si>
  <si>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</si>
  <si>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</si>
  <si>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</si>
  <si>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</si>
  <si>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</si>
  <si>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</si>
  <si>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</si>
  <si>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</si>
  <si>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</si>
  <si>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</si>
  <si>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</si>
  <si>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</si>
  <si>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</si>
  <si>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</si>
  <si>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</si>
  <si>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</si>
  <si>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</si>
  <si>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</si>
  <si>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</si>
  <si>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</si>
  <si>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</si>
  <si>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</si>
  <si>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</si>
  <si>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</si>
  <si>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</si>
  <si>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</si>
  <si>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</si>
  <si>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</si>
  <si>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</si>
  <si>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</si>
  <si>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</si>
  <si>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</si>
  <si>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</si>
  <si>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</si>
  <si>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</si>
  <si>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</si>
  <si>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</si>
  <si>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</si>
  <si>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</si>
  <si>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</si>
  <si>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</si>
  <si>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</si>
  <si>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</si>
  <si>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</si>
  <si>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</si>
  <si>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</si>
  <si>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</si>
  <si>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</si>
  <si>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</si>
  <si>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</si>
  <si>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</si>
  <si>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</si>
  <si>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</si>
  <si>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</si>
  <si>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</si>
  <si>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</si>
  <si>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</si>
  <si>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</si>
  <si>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</si>
  <si>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</si>
  <si>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</si>
  <si>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</si>
  <si>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</si>
  <si>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</si>
  <si>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</si>
  <si>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</si>
  <si>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</si>
  <si>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</si>
  <si>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</si>
  <si>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</si>
  <si>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</si>
  <si>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</si>
  <si>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</si>
  <si>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</si>
  <si>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</si>
  <si>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</si>
  <si>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</si>
  <si>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</si>
  <si>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</si>
  <si>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</si>
  <si>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</si>
  <si>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</si>
  <si>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</si>
  <si>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</si>
  <si>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</si>
  <si>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</si>
  <si>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</si>
  <si>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</si>
  <si>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</si>
  <si>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</si>
  <si>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</si>
  <si>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</si>
  <si>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</si>
  <si>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</si>
  <si>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</si>
  <si>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</si>
  <si>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</si>
  <si>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</si>
  <si>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</si>
  <si>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</si>
  <si>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</si>
  <si>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</si>
  <si>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</si>
  <si>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</si>
  <si>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</si>
  <si>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</si>
  <si>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</si>
  <si>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</si>
  <si>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</si>
  <si>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</si>
  <si>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</si>
  <si>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</si>
  <si>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</si>
  <si>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</si>
  <si>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</si>
  <si>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</si>
  <si>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</si>
  <si>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</si>
  <si>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</si>
  <si>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</si>
  <si>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</si>
  <si>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</si>
  <si>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</si>
  <si>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</si>
  <si>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</si>
  <si>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</si>
  <si>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</si>
  <si>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</si>
  <si>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</si>
  <si>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</si>
  <si>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</si>
  <si>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</si>
  <si>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</si>
  <si>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</si>
  <si>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</si>
  <si>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</si>
  <si>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</si>
  <si>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</si>
  <si>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</si>
  <si>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</si>
  <si>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</si>
  <si>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</si>
  <si>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</si>
  <si>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</si>
  <si>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</si>
  <si>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</si>
  <si>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</si>
  <si>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</si>
  <si>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</si>
  <si>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</si>
  <si>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</si>
  <si>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</si>
  <si>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</si>
  <si>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</si>
  <si>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</si>
  <si>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</si>
  <si>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</si>
  <si>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</si>
  <si>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</si>
  <si>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</si>
  <si>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</si>
  <si>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</si>
  <si>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</si>
  <si>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</si>
  <si>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</si>
  <si>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</si>
  <si>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</si>
  <si>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</si>
  <si>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</si>
  <si>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</si>
  <si>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</si>
  <si>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</si>
  <si>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</si>
  <si>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</si>
  <si>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</si>
  <si>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</si>
  <si>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</si>
  <si>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</si>
  <si>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</si>
  <si>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</si>
  <si>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</si>
  <si>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</si>
  <si>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</si>
  <si>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</si>
  <si>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</si>
  <si>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</si>
  <si>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</si>
  <si>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</si>
  <si>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</si>
  <si>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</si>
  <si>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</si>
  <si>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</si>
  <si>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</si>
  <si>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</si>
  <si>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</si>
  <si>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</si>
  <si>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</si>
  <si>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</si>
  <si>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</si>
  <si>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</si>
  <si>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</si>
  <si>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</si>
  <si>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</si>
  <si>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</si>
  <si>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</si>
  <si>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</si>
  <si>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</si>
  <si>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</si>
  <si>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</si>
  <si>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</si>
  <si>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</si>
  <si>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</si>
  <si>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</si>
  <si>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</si>
  <si>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</si>
  <si>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</si>
  <si>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</si>
  <si>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</si>
  <si>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</si>
  <si>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</si>
  <si>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</si>
  <si>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</si>
  <si>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</si>
  <si>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</si>
  <si>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</si>
  <si>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</si>
  <si>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</si>
  <si>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</si>
  <si>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</si>
  <si>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</si>
  <si>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</si>
  <si>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</si>
  <si>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</si>
  <si>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</si>
  <si>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</si>
  <si>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</si>
  <si>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</si>
  <si>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</si>
  <si>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</si>
  <si>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</si>
  <si>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</si>
  <si>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</si>
  <si>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</si>
  <si>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</si>
  <si>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</si>
  <si>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</si>
  <si>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</si>
  <si>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</si>
  <si>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</si>
  <si>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</si>
  <si>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</si>
  <si>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</si>
  <si>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</si>
  <si>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</si>
  <si>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</si>
  <si>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</si>
  <si>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</si>
  <si>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</si>
  <si>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</si>
  <si>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</si>
  <si>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</si>
  <si>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</si>
  <si>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</si>
  <si>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</si>
  <si>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</si>
  <si>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</si>
  <si>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</si>
  <si>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</si>
  <si>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</si>
  <si>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</si>
  <si>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</si>
  <si>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</si>
  <si>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</si>
  <si>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</si>
  <si>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</si>
  <si>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</si>
  <si>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</si>
  <si>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</si>
  <si>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</si>
  <si>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</si>
  <si>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</si>
  <si>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</si>
  <si>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</si>
  <si>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</si>
  <si>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</si>
  <si>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</si>
  <si>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</si>
  <si>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</si>
  <si>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</si>
  <si>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</si>
  <si>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</si>
  <si>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</si>
  <si>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</si>
  <si>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</si>
  <si>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</si>
  <si>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</si>
  <si>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</si>
  <si>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</si>
  <si>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</si>
  <si>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</si>
  <si>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</si>
  <si>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</si>
  <si>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</si>
  <si>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</si>
  <si>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</si>
  <si>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</si>
  <si>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</si>
  <si>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</si>
  <si>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</si>
  <si>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</si>
  <si>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</si>
  <si>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</si>
  <si>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</si>
  <si>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</si>
  <si>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</si>
  <si>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</si>
  <si>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</si>
  <si>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</si>
  <si>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</si>
  <si>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</si>
  <si>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</si>
  <si>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</si>
  <si>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</si>
  <si>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</si>
  <si>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</si>
  <si>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</si>
  <si>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</si>
  <si>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</si>
  <si>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</si>
  <si>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</si>
  <si>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</si>
  <si>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</si>
  <si>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</si>
  <si>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</si>
  <si>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</si>
  <si>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</si>
  <si>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</si>
  <si>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</si>
  <si>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</si>
  <si>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</si>
  <si>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</si>
  <si>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</si>
  <si>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</si>
  <si>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</si>
  <si>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</si>
  <si>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</si>
  <si>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</si>
  <si>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</si>
  <si>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</si>
  <si>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</si>
  <si>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</si>
  <si>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</si>
  <si>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</si>
  <si>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</si>
  <si>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</si>
  <si>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</si>
  <si>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</si>
  <si>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</si>
  <si>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</si>
  <si>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</si>
  <si>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</si>
  <si>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</si>
  <si>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</si>
  <si>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</si>
  <si>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</si>
  <si>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</si>
  <si>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</si>
  <si>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</si>
  <si>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</si>
  <si>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</si>
  <si>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</si>
  <si>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</si>
  <si>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</si>
  <si>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</si>
  <si>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</si>
  <si>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</si>
  <si>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</si>
  <si>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</si>
  <si>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</si>
  <si>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</si>
  <si>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</si>
  <si>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</si>
  <si>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</si>
  <si>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</si>
  <si>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</si>
  <si>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</si>
  <si>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</si>
  <si>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</si>
  <si>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</si>
  <si>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</si>
  <si>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</si>
  <si>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</si>
  <si>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</si>
  <si>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</si>
  <si>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</si>
  <si>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</si>
  <si>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</si>
  <si>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</si>
  <si>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</si>
  <si>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</si>
  <si>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</si>
  <si>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</si>
  <si>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</si>
  <si>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</si>
  <si>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</si>
  <si>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</si>
  <si>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</si>
  <si>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</si>
  <si>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</si>
  <si>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</si>
  <si>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</si>
  <si>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</si>
  <si>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</si>
  <si>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</si>
  <si>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</si>
  <si>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</si>
  <si>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</si>
  <si>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</si>
  <si>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</si>
  <si>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</si>
  <si>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</si>
  <si>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</si>
  <si>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</si>
  <si>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</si>
  <si>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</si>
  <si>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</si>
  <si>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</si>
  <si>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</si>
  <si>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</si>
  <si>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</si>
  <si>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</si>
  <si>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</si>
  <si>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</si>
  <si>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</si>
  <si>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</si>
  <si>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</si>
  <si>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</si>
  <si>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</si>
  <si>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</si>
  <si>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</si>
  <si>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</si>
  <si>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</si>
  <si>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</si>
  <si>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</si>
  <si>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</si>
  <si>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</si>
  <si>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</si>
  <si>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</si>
  <si>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</si>
  <si>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</si>
  <si>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</si>
  <si>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</si>
  <si>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</si>
  <si>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</si>
  <si>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</si>
  <si>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</si>
  <si>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</si>
  <si>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</si>
  <si>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</si>
  <si>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</si>
  <si>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</si>
  <si>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</si>
  <si>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</si>
  <si>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</si>
  <si>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</si>
  <si>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</si>
  <si>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</si>
  <si>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</si>
  <si>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</si>
  <si>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</si>
  <si>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</si>
  <si>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</si>
  <si>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</si>
  <si>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</si>
  <si>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</si>
  <si>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</si>
  <si>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</si>
  <si>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</si>
  <si>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</si>
  <si>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</si>
  <si>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</si>
  <si>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</si>
  <si>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</si>
  <si>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</si>
  <si>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</si>
  <si>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</si>
  <si>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</si>
  <si>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</si>
  <si>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</si>
  <si>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</si>
  <si>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</si>
  <si>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</si>
  <si>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</si>
  <si>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</si>
  <si>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</si>
  <si>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</si>
  <si>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</si>
  <si>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</si>
  <si>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</si>
  <si>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</si>
  <si>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</si>
  <si>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</si>
  <si>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</si>
  <si>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</si>
  <si>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</si>
  <si>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</si>
  <si>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</si>
  <si>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</si>
  <si>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</si>
  <si>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</si>
  <si>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</si>
  <si>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</si>
  <si>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</si>
  <si>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</si>
  <si>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</si>
  <si>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</si>
  <si>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</si>
  <si>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</si>
  <si>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</si>
  <si>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</si>
  <si>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</si>
  <si>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</si>
  <si>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</si>
  <si>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</si>
  <si>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</si>
  <si>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</si>
  <si>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</si>
  <si>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</si>
  <si>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</si>
  <si>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</si>
  <si>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</si>
  <si>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</si>
  <si>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</si>
  <si>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</si>
  <si>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</si>
  <si>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</si>
  <si>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</si>
  <si>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</si>
  <si>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</si>
  <si>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</si>
  <si>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</si>
  <si>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</si>
  <si>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</si>
  <si>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</si>
  <si>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</si>
  <si>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</si>
  <si>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</si>
  <si>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</si>
  <si>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</si>
  <si>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</si>
  <si>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</si>
  <si>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</si>
  <si>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</si>
  <si>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</si>
  <si>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</si>
  <si>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</si>
  <si>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</si>
  <si>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</si>
  <si>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</si>
  <si>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</si>
  <si>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</si>
  <si>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</si>
  <si>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</si>
  <si>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</si>
  <si>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</si>
  <si>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</si>
  <si>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</si>
  <si>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</si>
  <si>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</si>
  <si>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</si>
  <si>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</si>
  <si>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</si>
  <si>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</si>
  <si>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</si>
  <si>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</si>
  <si>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</si>
  <si>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</si>
  <si>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</si>
  <si>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</si>
  <si>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</si>
  <si>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</si>
  <si>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</si>
  <si>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</si>
  <si>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</si>
  <si>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</si>
  <si>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</si>
  <si>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</si>
  <si>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</si>
  <si>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</si>
  <si>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</si>
  <si>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</si>
  <si>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</si>
  <si>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</si>
  <si>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</si>
  <si>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</si>
  <si>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</si>
  <si>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</si>
  <si>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</si>
  <si>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</si>
  <si>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</si>
  <si>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</si>
  <si>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</si>
  <si>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</si>
  <si>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</si>
  <si>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</si>
  <si>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</si>
  <si>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</si>
  <si>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</si>
  <si>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</si>
  <si>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</si>
  <si>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</si>
  <si>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</si>
  <si>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</si>
  <si>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</si>
  <si>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</si>
  <si>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</si>
  <si>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</si>
  <si>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</si>
  <si>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</si>
  <si>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</si>
  <si>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</si>
  <si>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</si>
  <si>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</si>
  <si>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</si>
  <si>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</si>
  <si>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</si>
  <si>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</si>
  <si>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</si>
  <si>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</si>
  <si>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</si>
  <si>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</si>
  <si>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</si>
  <si>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</si>
  <si>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</si>
  <si>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</si>
  <si>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</si>
  <si>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</si>
  <si>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</si>
  <si>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</si>
  <si>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</si>
  <si>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</si>
  <si>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</si>
  <si>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</si>
  <si>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</si>
  <si>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</si>
  <si>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</si>
  <si>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</si>
  <si>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</si>
  <si>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</si>
  <si>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</si>
  <si>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</si>
  <si>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</si>
  <si>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</si>
  <si>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</si>
  <si>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</si>
  <si>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</si>
  <si>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</si>
  <si>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</si>
  <si>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</si>
  <si>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</si>
  <si>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</si>
  <si>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</si>
  <si>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</si>
  <si>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</si>
  <si>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</si>
  <si>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</si>
  <si>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</si>
  <si>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</si>
  <si>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</si>
  <si>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</si>
  <si>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</si>
  <si>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</si>
  <si>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</si>
  <si>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</si>
  <si>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</si>
  <si>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</si>
  <si>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</si>
  <si>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</si>
  <si>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</si>
  <si>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</si>
  <si>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</si>
  <si>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</si>
  <si>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</si>
  <si>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</si>
  <si>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</si>
  <si>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</si>
  <si>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</si>
  <si>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</si>
  <si>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</si>
  <si>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</si>
  <si>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</si>
  <si>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</si>
  <si>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</si>
  <si>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</si>
  <si>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</si>
  <si>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</si>
  <si>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</si>
  <si>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</si>
  <si>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</si>
  <si>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</si>
  <si>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</si>
  <si>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</si>
  <si>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</si>
  <si>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</si>
  <si>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</si>
  <si>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</si>
  <si>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</si>
  <si>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</si>
  <si>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</si>
  <si>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</si>
  <si>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</si>
  <si>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</si>
  <si>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</si>
  <si>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</si>
  <si>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</si>
  <si>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</si>
  <si>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</si>
  <si>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</si>
  <si>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</si>
  <si>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</si>
  <si>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</si>
  <si>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</si>
  <si>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</si>
  <si>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</si>
  <si>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</si>
  <si>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</si>
  <si>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</si>
  <si>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</si>
  <si>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</si>
  <si>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</si>
  <si>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</si>
  <si>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</si>
  <si>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</si>
  <si>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</si>
  <si>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</si>
  <si>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</si>
  <si>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</si>
  <si>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</si>
  <si>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</si>
  <si>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</si>
  <si>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</si>
  <si>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</si>
  <si>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</si>
  <si>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</si>
  <si>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</si>
  <si>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</si>
  <si>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</si>
  <si>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</si>
  <si>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</si>
  <si>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</si>
  <si>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</si>
  <si>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</si>
  <si>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</si>
  <si>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</si>
  <si>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</si>
  <si>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</si>
  <si>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</si>
  <si>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</si>
  <si>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</si>
  <si>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</si>
  <si>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</si>
  <si>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</si>
  <si>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</si>
  <si>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</si>
  <si>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</si>
  <si>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</si>
  <si>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</si>
  <si>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</si>
  <si>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</si>
  <si>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</si>
  <si>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</si>
  <si>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</si>
  <si>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</si>
  <si>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</si>
  <si>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</si>
  <si>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</si>
  <si>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</si>
  <si>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</si>
  <si>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</si>
  <si>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</si>
  <si>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</si>
  <si>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</si>
  <si>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</si>
  <si>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</si>
  <si>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</si>
  <si>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</si>
  <si>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</si>
  <si>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</si>
  <si>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</si>
  <si>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</si>
  <si>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</si>
  <si>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</si>
  <si>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</si>
  <si>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</si>
  <si>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</si>
  <si>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</si>
  <si>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</si>
  <si>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</si>
  <si>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</si>
  <si>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</si>
  <si>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</si>
  <si>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</si>
  <si>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</si>
  <si>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</si>
  <si>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</si>
  <si>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</si>
  <si>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</si>
  <si>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</si>
  <si>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</si>
  <si>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</si>
  <si>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</si>
  <si>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</si>
  <si>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</si>
  <si>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</si>
  <si>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</si>
  <si>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</si>
  <si>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</si>
  <si>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</si>
  <si>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</si>
  <si>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</si>
  <si>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</si>
  <si>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</si>
  <si>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</si>
  <si>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</si>
  <si>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</si>
  <si>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</si>
  <si>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</si>
  <si>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</si>
  <si>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</si>
  <si>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</si>
  <si>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</si>
  <si>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</si>
  <si>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</si>
  <si>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</si>
  <si>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</si>
  <si>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</si>
  <si>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</si>
  <si>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</si>
  <si>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</si>
  <si>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</si>
  <si>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</si>
  <si>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</si>
  <si>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</si>
  <si>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</si>
  <si>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</si>
  <si>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</si>
  <si>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</si>
  <si>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</si>
  <si>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</si>
  <si>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</si>
  <si>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</si>
  <si>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</si>
  <si>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</si>
  <si>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</si>
  <si>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</si>
  <si>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</si>
  <si>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</si>
  <si>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</si>
  <si>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</si>
  <si>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</si>
  <si>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</si>
  <si>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</si>
  <si>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</si>
  <si>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</si>
  <si>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</si>
  <si>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</si>
  <si>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</si>
  <si>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</si>
  <si>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</si>
  <si>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</si>
  <si>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</si>
  <si>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</si>
  <si>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</si>
  <si>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</si>
  <si>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</si>
  <si>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</si>
  <si>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</si>
  <si>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</si>
  <si>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</si>
  <si>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</si>
  <si>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</si>
  <si>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</si>
  <si>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</si>
  <si>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</si>
  <si>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</si>
  <si>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</si>
  <si>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</si>
  <si>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</si>
  <si>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</si>
  <si>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</si>
  <si>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</si>
  <si>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</si>
  <si>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</si>
  <si>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</si>
  <si>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</si>
  <si>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</si>
  <si>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</si>
  <si>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</si>
  <si>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</si>
  <si>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</si>
  <si>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</si>
  <si>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</si>
  <si>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</si>
  <si>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</si>
  <si>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</si>
  <si>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</si>
  <si>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</si>
  <si>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</si>
  <si>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</si>
  <si>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</si>
  <si>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</si>
  <si>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</si>
  <si>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</si>
  <si>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</si>
  <si>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</si>
  <si>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</si>
  <si>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</si>
  <si>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</si>
  <si>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</si>
  <si>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</si>
  <si>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</si>
  <si>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</si>
  <si>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</si>
  <si>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</si>
  <si>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</si>
  <si>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</si>
  <si>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</si>
  <si>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</si>
  <si>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</si>
  <si>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</si>
  <si>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</si>
  <si>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</si>
  <si>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</si>
  <si>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</si>
  <si>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</si>
  <si>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</si>
  <si>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</si>
  <si>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</si>
  <si>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</si>
  <si>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</si>
  <si>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</si>
  <si>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</si>
  <si>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</si>
  <si>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</si>
  <si>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</si>
  <si>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</si>
  <si>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</si>
  <si>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</si>
  <si>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</si>
  <si>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</si>
  <si>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</si>
  <si>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</si>
  <si>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</si>
  <si>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</si>
  <si>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</si>
  <si>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</si>
  <si>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</si>
  <si>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</si>
  <si>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</si>
  <si>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</si>
  <si>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</si>
  <si>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</si>
  <si>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</si>
  <si>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</si>
  <si>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</si>
  <si>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</si>
  <si>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</si>
  <si>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</si>
  <si>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</si>
  <si>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</si>
  <si>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</si>
  <si>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</si>
  <si>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</si>
  <si>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</si>
  <si>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</si>
  <si>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</si>
  <si>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</si>
  <si>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</si>
  <si>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</si>
  <si>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</si>
  <si>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</si>
  <si>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</si>
  <si>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</si>
  <si>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</si>
  <si>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</si>
  <si>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</si>
  <si>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</si>
  <si>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</si>
  <si>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</si>
  <si>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</si>
  <si>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</si>
  <si>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</si>
  <si>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</si>
  <si>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</si>
  <si>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</si>
  <si>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</si>
  <si>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</si>
  <si>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</si>
  <si>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</si>
  <si>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</si>
  <si>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</si>
  <si>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</si>
  <si>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</si>
  <si>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</si>
  <si>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</si>
  <si>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</si>
  <si>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</si>
  <si>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</si>
  <si>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</si>
  <si>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</si>
  <si>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</si>
  <si>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</si>
  <si>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</si>
  <si>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</si>
  <si>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</si>
  <si>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</si>
  <si>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</si>
  <si>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</si>
  <si>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</si>
  <si>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</si>
  <si>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</si>
  <si>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</si>
  <si>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</si>
  <si>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</si>
  <si>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</si>
  <si>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</si>
  <si>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</si>
  <si>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</si>
  <si>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</si>
  <si>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</si>
  <si>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</si>
  <si>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</si>
  <si>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</si>
  <si>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</si>
  <si>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</si>
  <si>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</si>
  <si>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</si>
  <si>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</si>
  <si>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</si>
  <si>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</si>
  <si>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</si>
  <si>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</si>
  <si>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</si>
  <si>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</si>
  <si>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</si>
  <si>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</si>
  <si>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</si>
  <si>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</si>
  <si>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</si>
  <si>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</si>
  <si>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</si>
  <si>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</si>
  <si>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</si>
  <si>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</si>
  <si>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</si>
  <si>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</si>
  <si>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</si>
  <si>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</si>
  <si>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</si>
  <si>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</si>
  <si>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</si>
  <si>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</si>
  <si>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</si>
  <si>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</si>
  <si>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</si>
  <si>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</si>
  <si>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</si>
  <si>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</si>
  <si>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</si>
  <si>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</si>
  <si>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</si>
  <si>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</si>
  <si>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</si>
  <si>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</si>
  <si>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</si>
  <si>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</si>
  <si>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</si>
  <si>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</si>
  <si>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</si>
  <si>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</si>
  <si>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</si>
  <si>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</si>
  <si>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</si>
  <si>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</si>
  <si>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</si>
  <si>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</si>
  <si>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</si>
  <si>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</si>
  <si>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</si>
  <si>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</si>
  <si>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</si>
  <si>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</si>
  <si>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</si>
  <si>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</si>
  <si>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</si>
  <si>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</si>
  <si>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</si>
  <si>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</si>
  <si>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</si>
  <si>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</si>
  <si>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</si>
  <si>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</si>
  <si>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</si>
  <si>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</si>
  <si>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</si>
  <si>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</si>
  <si>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</si>
  <si>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</si>
  <si>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</si>
  <si>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</si>
  <si>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</si>
  <si>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</si>
  <si>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</si>
  <si>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</si>
  <si>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</si>
  <si>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</si>
  <si>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</si>
  <si>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</si>
  <si>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</si>
  <si>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</si>
  <si>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</si>
  <si>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</si>
  <si>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</si>
  <si>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</si>
  <si>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</si>
  <si>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</si>
  <si>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</si>
  <si>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</si>
  <si>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</si>
  <si>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</si>
  <si>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</si>
  <si>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</si>
  <si>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</si>
  <si>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</si>
  <si>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</si>
  <si>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</si>
  <si>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</si>
  <si>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</si>
  <si>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</si>
  <si>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</si>
  <si>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</si>
  <si>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</si>
  <si>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</si>
  <si>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</si>
  <si>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</si>
  <si>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</si>
  <si>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</si>
  <si>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</si>
  <si>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</si>
  <si>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</si>
  <si>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</si>
  <si>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</si>
  <si>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</si>
  <si>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</si>
  <si>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</si>
  <si>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</si>
  <si>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</si>
  <si>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</si>
  <si>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</si>
  <si>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</si>
  <si>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</si>
  <si>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</si>
  <si>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</si>
  <si>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</si>
  <si>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</si>
  <si>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</si>
  <si>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</si>
  <si>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</si>
  <si>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</si>
  <si>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</si>
  <si>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</si>
  <si>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</si>
  <si>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</si>
  <si>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</si>
  <si>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</si>
  <si>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</si>
  <si>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</si>
  <si>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</si>
  <si>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</si>
  <si>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</si>
  <si>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</si>
  <si>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</si>
  <si>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</si>
  <si>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</si>
  <si>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</si>
  <si>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</si>
  <si>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</si>
  <si>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</si>
  <si>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</si>
  <si>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</si>
  <si>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</si>
  <si>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</si>
  <si>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</si>
  <si>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</si>
  <si>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</si>
  <si>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</si>
  <si>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</si>
  <si>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</si>
  <si>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</si>
  <si>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</si>
  <si>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</si>
  <si>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</si>
  <si>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</si>
  <si>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</si>
  <si>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</si>
  <si>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</si>
  <si>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</si>
  <si>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</si>
  <si>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</si>
  <si>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</si>
  <si>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</si>
  <si>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</si>
  <si>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</si>
  <si>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</si>
  <si>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</si>
  <si>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</si>
  <si>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</si>
  <si>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</si>
  <si>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</si>
  <si>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</si>
  <si>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</si>
  <si>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</si>
  <si>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</si>
  <si>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</si>
  <si>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</si>
  <si>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</si>
  <si>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</si>
  <si>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</si>
  <si>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</si>
  <si>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</si>
  <si>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</si>
  <si>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</si>
  <si>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</si>
  <si>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</si>
  <si>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</si>
  <si>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</si>
  <si>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</si>
  <si>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</si>
  <si>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</si>
  <si>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</si>
  <si>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</si>
  <si>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</si>
  <si>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</si>
  <si>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</si>
  <si>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</si>
  <si>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</si>
  <si>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</si>
  <si>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</si>
  <si>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</si>
  <si>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</si>
  <si>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</si>
  <si>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</si>
  <si>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</si>
  <si>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</si>
  <si>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</si>
  <si>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</si>
  <si>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</si>
  <si>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</si>
  <si>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</si>
  <si>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</si>
  <si>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</si>
  <si>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</si>
  <si>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</si>
  <si>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</si>
  <si>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</si>
  <si>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</si>
  <si>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</si>
  <si>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</si>
  <si>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</si>
  <si>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</si>
  <si>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</si>
  <si>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</si>
  <si>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</si>
  <si>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</si>
  <si>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</si>
  <si>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</si>
  <si>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</si>
  <si>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</si>
  <si>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</si>
  <si>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</si>
  <si>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</si>
  <si>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</si>
  <si>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</si>
  <si>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</si>
  <si>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</si>
  <si>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</si>
  <si>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</si>
  <si>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</si>
  <si>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</si>
  <si>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</si>
  <si>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</si>
  <si>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</si>
  <si>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</si>
  <si>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</si>
  <si>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</si>
  <si>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</si>
  <si>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</si>
  <si>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</si>
  <si>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</si>
  <si>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</si>
  <si>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</si>
  <si>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</si>
  <si>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</si>
  <si>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</si>
  <si>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</si>
  <si>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</si>
  <si>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</si>
  <si>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</si>
  <si>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</si>
  <si>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</si>
  <si>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</si>
  <si>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</si>
  <si>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</si>
  <si>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</si>
  <si>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</si>
  <si>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</si>
  <si>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</si>
  <si>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</si>
  <si>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</si>
  <si>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</si>
  <si>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</si>
  <si>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</si>
  <si>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</si>
  <si>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</si>
  <si>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</si>
  <si>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</si>
  <si>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</si>
  <si>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</si>
  <si>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</si>
  <si>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</si>
  <si>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</si>
  <si>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</si>
  <si>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</si>
  <si>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</si>
  <si>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</si>
  <si>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</si>
  <si>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</si>
  <si>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</si>
  <si>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</si>
  <si>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</si>
  <si>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</si>
  <si>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</si>
  <si>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</si>
  <si>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</si>
  <si>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</si>
  <si>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</si>
  <si>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</si>
  <si>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</si>
  <si>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</si>
  <si>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</si>
  <si>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</si>
  <si>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</si>
  <si>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</si>
  <si>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</si>
  <si>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</si>
  <si>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</si>
  <si>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</si>
  <si>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</si>
  <si>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</si>
  <si>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</si>
  <si>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</si>
  <si>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</si>
  <si>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</si>
  <si>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</si>
  <si>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</si>
  <si>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</si>
  <si>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</si>
  <si>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</si>
  <si>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</si>
  <si>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</si>
  <si>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</si>
  <si>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</si>
  <si>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</si>
  <si>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</si>
  <si>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</si>
  <si>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</si>
  <si>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</si>
  <si>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</si>
  <si>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</si>
  <si>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</si>
  <si>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</si>
  <si>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</si>
  <si>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</si>
  <si>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</si>
  <si>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</si>
  <si>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</si>
  <si>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</si>
  <si>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</si>
  <si>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</si>
  <si>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</si>
  <si>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</si>
  <si>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</si>
  <si>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</si>
  <si>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</si>
  <si>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</si>
  <si>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</si>
  <si>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</si>
  <si>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</si>
  <si>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</si>
  <si>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</si>
  <si>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</si>
  <si>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</si>
  <si>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</si>
  <si>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</si>
  <si>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</si>
  <si>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</si>
  <si>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</si>
  <si>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</si>
  <si>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</si>
  <si>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</si>
  <si>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</si>
  <si>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</si>
  <si>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</si>
  <si>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</si>
  <si>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</si>
  <si>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</si>
  <si>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</si>
  <si>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</si>
  <si>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</si>
  <si>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</si>
  <si>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</si>
  <si>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</si>
  <si>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</si>
  <si>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</si>
  <si>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</si>
  <si>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</si>
  <si>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</si>
  <si>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</si>
  <si>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</si>
  <si>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</si>
  <si>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</si>
  <si>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</si>
  <si>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</si>
  <si>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</si>
  <si>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</si>
  <si>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</si>
  <si>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</si>
  <si>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</si>
  <si>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</si>
  <si>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</si>
  <si>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</si>
  <si>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</si>
  <si>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</si>
  <si>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</si>
  <si>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</si>
  <si>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</si>
  <si>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</si>
  <si>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</si>
  <si>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</si>
  <si>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</si>
  <si>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</si>
  <si>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</si>
  <si>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</si>
  <si>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</si>
  <si>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</si>
  <si>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</si>
  <si>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</si>
  <si>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</si>
  <si>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</si>
  <si>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</si>
  <si>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</si>
  <si>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</si>
  <si>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</si>
  <si>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</si>
  <si>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</si>
  <si>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</si>
  <si>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</si>
  <si>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</si>
  <si>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</si>
  <si>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</si>
  <si>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</si>
  <si>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</si>
  <si>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</si>
  <si>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</si>
  <si>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</si>
  <si>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</si>
  <si>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</si>
  <si>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</si>
  <si>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</si>
  <si>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</si>
  <si>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</si>
  <si>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</si>
  <si>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</si>
  <si>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</si>
  <si>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</si>
  <si>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</si>
  <si>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</si>
  <si>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</si>
  <si>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</si>
  <si>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</si>
  <si>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</si>
  <si>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</si>
  <si>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</si>
  <si>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</si>
  <si>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</si>
  <si>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</si>
  <si>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</si>
  <si>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</si>
  <si>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</si>
  <si>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</si>
  <si>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</si>
  <si>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</si>
  <si>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</si>
  <si>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</si>
  <si>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</si>
  <si>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</si>
  <si>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</si>
  <si>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</si>
  <si>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</si>
  <si>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</si>
  <si>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</si>
  <si>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</si>
  <si>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</si>
  <si>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</si>
  <si>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</si>
  <si>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</si>
  <si>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</si>
  <si>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</si>
  <si>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</si>
  <si>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</si>
  <si>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</si>
  <si>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</si>
  <si>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</si>
  <si>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</si>
  <si>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</si>
  <si>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</si>
  <si>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</si>
  <si>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</si>
  <si>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</si>
  <si>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</si>
  <si>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</si>
  <si>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</si>
  <si>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</si>
  <si>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</si>
  <si>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</si>
  <si>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</si>
  <si>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</si>
  <si>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</si>
  <si>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</si>
  <si>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</si>
  <si>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</si>
  <si>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</si>
  <si>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</si>
  <si>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</si>
  <si>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</si>
  <si>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</si>
  <si>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</si>
  <si>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</si>
  <si>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</si>
  <si>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</si>
  <si>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</si>
  <si>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</si>
  <si>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</si>
  <si>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</si>
  <si>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</si>
  <si>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</si>
  <si>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</si>
  <si>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</si>
  <si>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</si>
  <si>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</si>
  <si>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</si>
  <si>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</si>
  <si>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</si>
  <si>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</si>
  <si>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</si>
  <si>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</si>
  <si>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</si>
  <si>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</si>
  <si>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</si>
  <si>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</si>
  <si>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</si>
  <si>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</si>
  <si>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</si>
  <si>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</si>
  <si>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</si>
  <si>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</si>
  <si>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</si>
  <si>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</si>
  <si>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</si>
  <si>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</si>
  <si>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</si>
  <si>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</si>
  <si>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</si>
  <si>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</si>
  <si>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</si>
  <si>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</si>
  <si>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</si>
  <si>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</si>
  <si>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</si>
  <si>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</si>
  <si>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</si>
  <si>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</si>
  <si>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</si>
  <si>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</si>
  <si>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</si>
  <si>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</si>
  <si>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</si>
  <si>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</si>
  <si>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</si>
  <si>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</si>
  <si>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</si>
  <si>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</si>
  <si>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</si>
  <si>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</si>
  <si>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</si>
  <si>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</si>
  <si>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</si>
  <si>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</si>
  <si>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</si>
  <si>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</si>
  <si>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</si>
  <si>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</si>
  <si>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</si>
  <si>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</si>
  <si>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</si>
  <si>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</si>
  <si>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</si>
  <si>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</si>
  <si>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</si>
  <si>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</si>
  <si>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</si>
  <si>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</si>
  <si>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</si>
  <si>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</si>
  <si>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</si>
  <si>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</si>
  <si>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</si>
  <si>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</si>
  <si>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</si>
  <si>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</si>
  <si>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</si>
  <si>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</si>
  <si>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</si>
  <si>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</si>
  <si>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</si>
  <si>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</si>
  <si>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</si>
  <si>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</si>
  <si>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</si>
  <si>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</si>
  <si>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</si>
  <si>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</si>
  <si>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</si>
  <si>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</si>
  <si>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</si>
  <si>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</si>
  <si>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</si>
  <si>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</si>
  <si>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</si>
  <si>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</si>
  <si>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</si>
  <si>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</si>
  <si>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</si>
  <si>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</si>
  <si>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</si>
  <si>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</si>
  <si>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</si>
  <si>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</si>
  <si>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</si>
  <si>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</si>
  <si>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</si>
  <si>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</si>
  <si>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</si>
  <si>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</si>
  <si>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</si>
  <si>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</si>
  <si>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</si>
  <si>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</si>
  <si>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</si>
  <si>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</si>
  <si>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</si>
  <si>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</si>
  <si>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</si>
  <si>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</si>
  <si>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</si>
  <si>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</si>
  <si>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</si>
  <si>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</si>
  <si>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</si>
  <si>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</si>
  <si>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</si>
  <si>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</si>
  <si>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</si>
  <si>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</si>
  <si>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</si>
  <si>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</si>
  <si>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</si>
  <si>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</si>
  <si>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</si>
  <si>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</si>
  <si>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</si>
  <si>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</si>
  <si>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</si>
  <si>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</si>
  <si>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</si>
  <si>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</si>
  <si>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</si>
  <si>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</si>
  <si>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</si>
  <si>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</si>
  <si>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</si>
  <si>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</si>
  <si>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</si>
  <si>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</si>
  <si>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</si>
  <si>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</si>
  <si>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</si>
  <si>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</si>
  <si>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</si>
  <si>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</si>
  <si>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</si>
  <si>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</si>
  <si>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</si>
  <si>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</si>
  <si>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</si>
  <si>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</si>
  <si>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</si>
  <si>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</si>
  <si>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</si>
  <si>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</si>
  <si>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</si>
  <si>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</si>
  <si>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</si>
  <si>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</si>
  <si>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</si>
  <si>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</si>
  <si>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</si>
  <si>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</si>
  <si>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</si>
  <si>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</si>
  <si>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</si>
  <si>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</si>
  <si>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</si>
  <si>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</si>
  <si>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</si>
  <si>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</si>
  <si>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</si>
  <si>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</si>
  <si>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</si>
  <si>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</si>
  <si>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</si>
  <si>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</si>
  <si>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</si>
  <si>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</si>
  <si>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</si>
  <si>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</si>
  <si>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</si>
  <si>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</si>
  <si>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</si>
  <si>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</si>
  <si>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</si>
  <si>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</si>
  <si>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</si>
  <si>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</si>
  <si>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</si>
  <si>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</si>
  <si>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</si>
  <si>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</si>
  <si>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</si>
  <si>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</si>
  <si>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</si>
  <si>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</si>
  <si>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</si>
  <si>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</si>
  <si>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</si>
  <si>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</si>
  <si>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</si>
  <si>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</si>
  <si>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</si>
  <si>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</si>
  <si>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</si>
  <si>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</si>
  <si>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</si>
  <si>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</si>
  <si>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</si>
  <si>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</si>
  <si>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</si>
  <si>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</si>
  <si>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</si>
  <si>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</si>
  <si>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</si>
  <si>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</si>
  <si>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</si>
  <si>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</si>
  <si>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</si>
  <si>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</si>
  <si>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</si>
  <si>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</si>
  <si>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</si>
  <si>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</si>
  <si>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</si>
  <si>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</si>
  <si>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</si>
  <si>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</si>
  <si>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</si>
  <si>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</si>
  <si>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</si>
  <si>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</si>
  <si>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</si>
  <si>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</si>
  <si>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</si>
  <si>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</si>
  <si>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</si>
  <si>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</si>
  <si>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</si>
  <si>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</si>
  <si>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</si>
  <si>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</si>
  <si>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</si>
  <si>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</si>
  <si>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</si>
  <si>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</si>
  <si>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</si>
  <si>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</si>
  <si>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</si>
  <si>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</si>
  <si>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</si>
  <si>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</si>
  <si>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</si>
  <si>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</si>
  <si>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</si>
  <si>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</si>
  <si>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</si>
  <si>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</si>
  <si>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</si>
  <si>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</si>
  <si>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</si>
  <si>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</si>
  <si>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</si>
  <si>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</si>
  <si>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</si>
  <si>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</si>
  <si>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</si>
  <si>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</si>
  <si>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</si>
  <si>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</si>
  <si>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</si>
  <si>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</si>
  <si>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</si>
  <si>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</si>
  <si>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</si>
  <si>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</si>
  <si>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</si>
  <si>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</si>
  <si>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</si>
  <si>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</si>
  <si>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</si>
  <si>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</si>
  <si>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</si>
  <si>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</si>
  <si>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</si>
  <si>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</si>
  <si>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</si>
  <si>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</si>
  <si>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</si>
  <si>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</si>
  <si>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</si>
  <si>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</si>
  <si>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</si>
  <si>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</si>
  <si>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</si>
  <si>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</si>
  <si>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</si>
  <si>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</si>
  <si>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</si>
  <si>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</si>
  <si>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</si>
  <si>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</si>
  <si>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</si>
  <si>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</si>
  <si>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</si>
  <si>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</si>
  <si>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</si>
  <si>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</si>
  <si>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</si>
  <si>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</si>
  <si>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</si>
  <si>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</si>
  <si>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</si>
  <si>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</si>
  <si>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</si>
  <si>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</si>
  <si>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</si>
  <si>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</si>
  <si>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</si>
  <si>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</si>
  <si>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</si>
  <si>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</si>
  <si>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</si>
  <si>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</si>
  <si>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</si>
  <si>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</si>
  <si>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</si>
  <si>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</si>
  <si>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</si>
  <si>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</si>
  <si>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</si>
  <si>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</si>
  <si>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</si>
  <si>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</si>
  <si>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</si>
  <si>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</si>
  <si>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</si>
  <si>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</si>
  <si>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</si>
  <si>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</si>
  <si>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</si>
  <si>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</si>
  <si>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</si>
  <si>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</si>
  <si>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</si>
  <si>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</si>
  <si>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</si>
  <si>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</si>
  <si>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</si>
  <si>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</si>
  <si>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</si>
  <si>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</si>
  <si>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</si>
  <si>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</si>
  <si>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</si>
  <si>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</si>
  <si>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</si>
  <si>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</si>
  <si>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</si>
  <si>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</si>
  <si>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</si>
  <si>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</si>
  <si>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</si>
  <si>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</si>
  <si>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</si>
  <si>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</si>
  <si>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</si>
  <si>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</si>
  <si>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</si>
  <si>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</si>
  <si>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</si>
  <si>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</si>
  <si>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</si>
  <si>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</si>
  <si>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</si>
  <si>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</si>
  <si>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</si>
  <si>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</si>
  <si>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</si>
  <si>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</si>
  <si>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</si>
  <si>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</si>
  <si>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</si>
  <si>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</si>
  <si>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</si>
  <si>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</si>
  <si>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</si>
  <si>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</si>
  <si>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</si>
  <si>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</si>
  <si>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</si>
  <si>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</si>
  <si>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</si>
  <si>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</si>
  <si>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</si>
  <si>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</si>
  <si>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</si>
  <si>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</si>
  <si>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</si>
  <si>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</si>
  <si>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</si>
  <si>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</si>
  <si>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</si>
  <si>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</si>
  <si>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</si>
  <si>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</si>
  <si>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</si>
  <si>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</si>
  <si>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</si>
  <si>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</si>
  <si>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</si>
  <si>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</si>
  <si>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</si>
  <si>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</si>
  <si>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</si>
  <si>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</si>
  <si>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</si>
  <si>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</si>
  <si>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</si>
  <si>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</si>
  <si>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</si>
  <si>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</si>
  <si>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</si>
  <si>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</si>
  <si>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</si>
  <si>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</si>
  <si>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</si>
  <si>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</si>
  <si>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</si>
  <si>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</si>
  <si>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</si>
  <si>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</si>
  <si>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</si>
  <si>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</si>
  <si>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</si>
  <si>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</si>
  <si>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</si>
  <si>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</si>
  <si>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</si>
  <si>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</si>
  <si>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</si>
  <si>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</si>
  <si>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</si>
  <si>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</si>
  <si>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</si>
  <si>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</si>
  <si>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</si>
  <si>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</si>
  <si>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</si>
  <si>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</si>
  <si>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</si>
  <si>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</si>
  <si>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</si>
  <si>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</si>
  <si>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</si>
  <si>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</si>
  <si>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</si>
  <si>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</si>
  <si>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</si>
  <si>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</si>
  <si>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</si>
  <si>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</si>
  <si>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</si>
  <si>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</si>
  <si>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</si>
  <si>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</si>
  <si>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</si>
  <si>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</si>
  <si>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</si>
  <si>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</si>
  <si>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</si>
  <si>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</si>
  <si>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</si>
  <si>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</si>
  <si>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</si>
  <si>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</si>
  <si>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</si>
  <si>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</si>
  <si>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</si>
  <si>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</si>
  <si>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</si>
  <si>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</si>
  <si>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</si>
  <si>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</si>
  <si>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</si>
  <si>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</si>
  <si>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</si>
  <si>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</si>
  <si>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</si>
  <si>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</si>
  <si>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</si>
  <si>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</si>
  <si>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</si>
  <si>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</si>
  <si>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</si>
  <si>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</si>
  <si>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</si>
  <si>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</si>
  <si>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</si>
  <si>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</si>
  <si>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</si>
  <si>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</si>
  <si>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</si>
  <si>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</si>
  <si>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</si>
  <si>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</si>
  <si>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</si>
  <si>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</si>
  <si>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</si>
  <si>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</si>
  <si>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</si>
  <si>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</si>
  <si>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</si>
  <si>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</si>
  <si>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</si>
  <si>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</si>
  <si>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</si>
  <si>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</si>
  <si>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</si>
  <si>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</si>
  <si>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</si>
  <si>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</si>
  <si>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</si>
  <si>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</si>
  <si>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</si>
  <si>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</si>
  <si>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</si>
  <si>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</si>
  <si>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</si>
  <si>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</si>
  <si>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</si>
  <si>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</si>
  <si>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</si>
  <si>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</si>
  <si>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</si>
  <si>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</si>
  <si>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</si>
  <si>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</si>
  <si>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</si>
  <si>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</si>
  <si>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</si>
  <si>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</si>
  <si>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</si>
  <si>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</si>
  <si>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</si>
  <si>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</si>
  <si>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</si>
  <si>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</si>
  <si>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</si>
  <si>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</si>
  <si>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</si>
  <si>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</si>
  <si>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</si>
  <si>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</si>
  <si>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</si>
  <si>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</si>
  <si>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</si>
  <si>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</si>
  <si>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</si>
  <si>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</si>
  <si>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</si>
  <si>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</si>
  <si>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</si>
  <si>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</si>
  <si>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</si>
  <si>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</si>
  <si>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</si>
  <si>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</si>
  <si>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</si>
  <si>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</si>
  <si>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</si>
  <si>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</si>
  <si>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</si>
  <si>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</si>
  <si>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</si>
  <si>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</si>
  <si>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</si>
  <si>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</si>
  <si>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</si>
  <si>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</si>
  <si>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</si>
  <si>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</si>
  <si>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</si>
  <si>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</si>
  <si>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</si>
  <si>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</si>
  <si>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</si>
  <si>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</si>
  <si>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</si>
  <si>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</si>
  <si>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</si>
  <si>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</si>
  <si>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</si>
  <si>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</si>
  <si>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</si>
  <si>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</si>
  <si>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</si>
  <si>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</si>
  <si>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</si>
  <si>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</si>
  <si>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</si>
  <si>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</si>
  <si>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</si>
  <si>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</si>
  <si>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</si>
  <si>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</si>
  <si>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</si>
  <si>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</si>
  <si>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</si>
  <si>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</si>
  <si>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</si>
  <si>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</si>
  <si>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</si>
  <si>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</si>
  <si>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</si>
  <si>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</si>
  <si>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</si>
  <si>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</si>
  <si>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</si>
  <si>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</si>
  <si>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</si>
  <si>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</si>
  <si>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</si>
  <si>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</si>
  <si>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</si>
  <si>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</si>
  <si>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</si>
  <si>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</si>
  <si>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</si>
  <si>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</si>
  <si>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</si>
  <si>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</si>
  <si>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</si>
  <si>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</si>
  <si>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</si>
  <si>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</si>
  <si>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</si>
  <si>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</si>
  <si>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</si>
  <si>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</si>
  <si>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</si>
  <si>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</si>
  <si>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</si>
  <si>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</si>
  <si>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</si>
  <si>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</si>
  <si>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</si>
  <si>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</si>
  <si>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</si>
  <si>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</si>
  <si>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</si>
  <si>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</si>
  <si>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</si>
  <si>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</si>
  <si>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</si>
  <si>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</si>
  <si>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</si>
  <si>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</si>
  <si>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</si>
  <si>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</si>
  <si>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</si>
  <si>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</si>
  <si>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</si>
  <si>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</si>
  <si>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</si>
  <si>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</si>
  <si>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</si>
  <si>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</si>
  <si>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</si>
  <si>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</si>
  <si>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</si>
  <si>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</si>
  <si>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</si>
  <si>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</si>
  <si>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</si>
  <si>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</si>
  <si>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</si>
  <si>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</si>
  <si>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</si>
  <si>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</si>
  <si>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</si>
  <si>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</si>
  <si>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</si>
  <si>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</si>
  <si>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</si>
  <si>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</si>
  <si>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</si>
  <si>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</si>
  <si>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</si>
  <si>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</si>
  <si>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</si>
  <si>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</si>
  <si>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</si>
  <si>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</si>
  <si>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</si>
  <si>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</si>
  <si>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</si>
  <si>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</si>
  <si>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</si>
  <si>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</si>
  <si>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</si>
  <si>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</si>
  <si>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</si>
  <si>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</si>
  <si>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</si>
  <si>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</si>
  <si>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</si>
  <si>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</si>
  <si>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</si>
  <si>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</si>
  <si>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</si>
  <si>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</si>
  <si>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</si>
  <si>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</si>
  <si>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</si>
  <si>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</si>
  <si>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</si>
  <si>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</si>
  <si>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</si>
  <si>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</si>
  <si>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</si>
  <si>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</si>
  <si>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</si>
  <si>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</si>
  <si>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</si>
  <si>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</si>
  <si>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</si>
  <si>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</si>
  <si>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</si>
  <si>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</si>
  <si>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</si>
  <si>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</si>
  <si>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</si>
  <si>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</si>
  <si>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</si>
  <si>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</si>
  <si>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</si>
  <si>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</si>
  <si>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</si>
  <si>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</si>
  <si>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</si>
  <si>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</si>
  <si>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</si>
  <si>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</si>
  <si>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</si>
  <si>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</si>
  <si>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</si>
  <si>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</si>
  <si>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</si>
  <si>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</si>
  <si>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</si>
  <si>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</si>
  <si>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</si>
  <si>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</si>
  <si>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</si>
  <si>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</si>
  <si>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</si>
  <si>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</si>
  <si>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</si>
  <si>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</si>
  <si>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</si>
  <si>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</si>
  <si>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</si>
  <si>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</si>
  <si>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</si>
  <si>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</si>
  <si>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</si>
  <si>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</si>
  <si>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</si>
  <si>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</si>
  <si>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</si>
  <si>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</si>
  <si>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</si>
  <si>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</si>
  <si>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</si>
  <si>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</si>
  <si>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</si>
  <si>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</si>
  <si>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</si>
  <si>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</si>
  <si>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</si>
  <si>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</si>
  <si>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</si>
  <si>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</si>
  <si>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</si>
  <si>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</si>
  <si>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</si>
  <si>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</si>
  <si>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</si>
  <si>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</si>
  <si>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</si>
  <si>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</si>
  <si>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</si>
  <si>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</si>
  <si>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</si>
  <si>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</si>
  <si>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</si>
  <si>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</si>
  <si>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</si>
  <si>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</si>
  <si>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</si>
  <si>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</si>
  <si>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</si>
  <si>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</si>
  <si>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</si>
  <si>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</si>
  <si>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</si>
  <si>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</si>
  <si>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</si>
  <si>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</si>
  <si>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</si>
  <si>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</si>
  <si>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</si>
  <si>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</si>
  <si>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</si>
  <si>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</si>
  <si>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</si>
  <si>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</si>
  <si>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</si>
  <si>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</si>
  <si>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</si>
  <si>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</si>
  <si>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</si>
  <si>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</si>
  <si>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</si>
  <si>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</si>
  <si>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</si>
  <si>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</si>
  <si>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</si>
  <si>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</si>
  <si>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</si>
  <si>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</si>
  <si>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</si>
  <si>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</si>
  <si>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</si>
  <si>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</si>
  <si>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</si>
  <si>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</si>
  <si>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</si>
  <si>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</si>
  <si>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</si>
  <si>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</si>
  <si>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</si>
  <si>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</si>
  <si>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</si>
  <si>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</si>
  <si>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</si>
  <si>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</si>
  <si>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</si>
  <si>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</si>
  <si>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</si>
  <si>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</si>
  <si>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</si>
  <si>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</si>
  <si>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</si>
  <si>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</si>
  <si>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</si>
  <si>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</si>
  <si>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</si>
  <si>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</si>
  <si>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</si>
  <si>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</si>
  <si>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</si>
  <si>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</si>
  <si>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</si>
  <si>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</si>
  <si>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</si>
  <si>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</si>
  <si>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</si>
  <si>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</si>
  <si>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</si>
  <si>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</si>
  <si>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</si>
  <si>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</si>
  <si>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</si>
  <si>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</si>
  <si>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</si>
  <si>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</si>
  <si>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</si>
  <si>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</si>
  <si>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</si>
  <si>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</si>
  <si>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</si>
  <si>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</si>
  <si>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</si>
  <si>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</si>
  <si>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</si>
  <si>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</si>
  <si>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</si>
  <si>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</si>
  <si>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</si>
  <si>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</si>
  <si>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</si>
  <si>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</si>
  <si>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</si>
  <si>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</si>
  <si>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</si>
  <si>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</si>
  <si>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</si>
  <si>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</si>
  <si>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</si>
  <si>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</si>
  <si>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</si>
  <si>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</si>
  <si>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</si>
  <si>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</si>
  <si>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</si>
  <si>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</si>
  <si>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</si>
  <si>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</si>
  <si>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</si>
  <si>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</si>
  <si>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</si>
  <si>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</si>
  <si>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</si>
  <si>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</si>
  <si>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</si>
  <si>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</si>
  <si>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</si>
  <si>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</si>
  <si>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</si>
  <si>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</si>
  <si>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</si>
  <si>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</si>
  <si>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</si>
  <si>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</si>
  <si>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</si>
  <si>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</si>
  <si>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</si>
  <si>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</si>
  <si>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</si>
  <si>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</si>
  <si>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</si>
  <si>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</si>
  <si>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</si>
  <si>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</si>
  <si>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</si>
  <si>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</si>
  <si>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</si>
  <si>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</si>
  <si>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</si>
  <si>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</si>
  <si>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</si>
  <si>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</si>
  <si>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</si>
  <si>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</si>
  <si>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</si>
  <si>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</si>
  <si>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</si>
  <si>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</si>
  <si>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</si>
  <si>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</si>
  <si>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</si>
  <si>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</si>
  <si>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</si>
  <si>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</si>
  <si>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</si>
  <si>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</si>
  <si>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</si>
  <si>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</si>
  <si>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</si>
  <si>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</si>
  <si>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</si>
  <si>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</si>
  <si>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</si>
  <si>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</si>
  <si>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</si>
  <si>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</si>
  <si>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</si>
  <si>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</si>
  <si>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</si>
  <si>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</si>
  <si>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</si>
  <si>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</si>
  <si>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</si>
  <si>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</si>
  <si>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</si>
  <si>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</si>
  <si>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</si>
  <si>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</si>
  <si>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</si>
  <si>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</si>
  <si>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</si>
  <si>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</si>
  <si>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</si>
  <si>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</si>
  <si>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</si>
  <si>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</si>
  <si>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</si>
  <si>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</si>
  <si>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</si>
  <si>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</si>
  <si>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</si>
  <si>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</si>
  <si>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</si>
  <si>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</si>
  <si>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</si>
  <si>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</si>
  <si>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</si>
  <si>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</si>
  <si>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</si>
  <si>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</si>
  <si>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</si>
  <si>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</si>
  <si>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</si>
  <si>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</si>
  <si>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</si>
  <si>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</si>
  <si>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</si>
  <si>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</si>
  <si>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</si>
  <si>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</si>
  <si>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</si>
  <si>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</si>
  <si>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</si>
  <si>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</si>
  <si>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</si>
  <si>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</si>
  <si>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</si>
  <si>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</si>
  <si>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</si>
  <si>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</si>
  <si>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</si>
  <si>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</si>
  <si>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</si>
  <si>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</si>
  <si>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</si>
  <si>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</si>
  <si>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</si>
  <si>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</si>
  <si>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</si>
  <si>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</si>
  <si>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</si>
  <si>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</si>
  <si>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</si>
  <si>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</si>
  <si>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</si>
  <si>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</si>
  <si>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</si>
  <si>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</si>
  <si>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</si>
  <si>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</si>
  <si>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</si>
  <si>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</si>
  <si>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</si>
  <si>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</si>
  <si>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</si>
  <si>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</si>
  <si>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</si>
  <si>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</si>
  <si>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</si>
  <si>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</si>
  <si>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</si>
  <si>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</si>
  <si>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</si>
  <si>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</si>
  <si>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</si>
  <si>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</si>
  <si>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</si>
  <si>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</si>
  <si>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</si>
  <si>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</si>
  <si>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</si>
  <si>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</si>
  <si>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</si>
  <si>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</si>
  <si>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</si>
  <si>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</si>
  <si>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</si>
  <si>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</si>
  <si>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</si>
  <si>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</si>
  <si>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</si>
  <si>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</si>
  <si>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</si>
  <si>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</si>
  <si>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</si>
  <si>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</si>
  <si>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</si>
  <si>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</si>
  <si>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</si>
  <si>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</si>
  <si>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</si>
  <si>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</si>
  <si>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</si>
  <si>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</si>
  <si>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</si>
  <si>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</si>
  <si>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</si>
  <si>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</si>
  <si>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</si>
  <si>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</si>
  <si>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</si>
  <si>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</si>
  <si>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</si>
  <si>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</si>
  <si>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</si>
  <si>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</si>
  <si>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</si>
  <si>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</si>
  <si>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</si>
  <si>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</si>
  <si>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</si>
  <si>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</si>
  <si>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</si>
  <si>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</si>
  <si>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</si>
  <si>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</si>
  <si>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</si>
  <si>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</si>
  <si>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</si>
  <si>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</si>
  <si>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</si>
  <si>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</si>
  <si>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</si>
  <si>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</si>
  <si>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</si>
  <si>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</si>
  <si>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</si>
  <si>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</si>
  <si>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</si>
  <si>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</si>
  <si>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</si>
  <si>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</si>
  <si>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</si>
  <si>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</si>
  <si>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</si>
  <si>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</si>
  <si>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</si>
  <si>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</si>
  <si>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</si>
  <si>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</si>
  <si>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</si>
  <si>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</si>
  <si>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</si>
  <si>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</si>
  <si>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</si>
  <si>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</si>
  <si>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</si>
  <si>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</si>
  <si>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</si>
  <si>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</si>
  <si>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</si>
  <si>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</si>
  <si>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</si>
  <si>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</si>
  <si>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</si>
  <si>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</si>
  <si>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</si>
  <si>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</si>
  <si>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</si>
  <si>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</si>
  <si>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</si>
  <si>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</si>
  <si>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</si>
  <si>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</si>
  <si>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</si>
  <si>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</si>
  <si>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</si>
  <si>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</si>
  <si>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</si>
  <si>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</si>
  <si>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</si>
  <si>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</si>
  <si>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</si>
  <si>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</si>
  <si>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</si>
  <si>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</si>
  <si>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</si>
  <si>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</si>
  <si>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</si>
  <si>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</si>
  <si>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</si>
  <si>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</si>
  <si>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</si>
  <si>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</si>
  <si>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</si>
  <si>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</si>
  <si>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</si>
  <si>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</si>
  <si>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</si>
  <si>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</si>
  <si>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</si>
  <si>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</si>
  <si>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</si>
  <si>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</si>
  <si>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</si>
  <si>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</si>
  <si>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</si>
  <si>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</si>
  <si>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</si>
  <si>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</si>
  <si>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</si>
  <si>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</si>
  <si>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</si>
  <si>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</si>
  <si>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</si>
  <si>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</si>
  <si>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</si>
  <si>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</si>
  <si>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</si>
  <si>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</si>
  <si>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</si>
  <si>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</si>
  <si>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</si>
  <si>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</si>
  <si>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</si>
  <si>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</si>
  <si>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</si>
  <si>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</si>
  <si>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</si>
  <si>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</si>
  <si>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</si>
  <si>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</si>
  <si>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</si>
  <si>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</si>
  <si>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</si>
  <si>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</si>
  <si>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</si>
  <si>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</si>
  <si>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</si>
  <si>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</si>
  <si>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</si>
  <si>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</si>
  <si>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</si>
  <si>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</si>
  <si>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</si>
  <si>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</si>
  <si>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</si>
  <si>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</si>
  <si>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</si>
  <si>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</si>
  <si>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</si>
  <si>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</si>
  <si>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</si>
  <si>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</si>
  <si>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</si>
  <si>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</si>
  <si>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</si>
  <si>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</si>
  <si>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</si>
  <si>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</si>
  <si>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</si>
  <si>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</si>
  <si>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</si>
  <si>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</si>
  <si>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</si>
  <si>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</si>
  <si>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</si>
  <si>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</si>
  <si>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</si>
  <si>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</si>
  <si>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</si>
  <si>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</si>
  <si>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</si>
  <si>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</si>
  <si>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</si>
  <si>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</si>
  <si>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</si>
  <si>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</si>
  <si>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</si>
  <si>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</si>
  <si>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</si>
  <si>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</si>
  <si>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</si>
  <si>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</si>
  <si>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</si>
  <si>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</si>
  <si>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</si>
  <si>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</si>
  <si>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</si>
  <si>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</si>
  <si>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</si>
  <si>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</si>
  <si>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</si>
  <si>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</si>
  <si>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</si>
  <si>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</si>
  <si>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</si>
  <si>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</si>
  <si>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</si>
  <si>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</si>
  <si>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</si>
  <si>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</si>
  <si>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</si>
  <si>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</si>
  <si>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</si>
  <si>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</si>
  <si>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</si>
  <si>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</si>
  <si>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</si>
  <si>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</si>
  <si>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</si>
  <si>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</si>
  <si>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</si>
  <si>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</si>
  <si>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</si>
  <si>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</si>
  <si>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</si>
  <si>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</si>
  <si>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</si>
  <si>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</si>
  <si>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</si>
  <si>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</si>
  <si>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</si>
  <si>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</si>
  <si>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</si>
  <si>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</si>
  <si>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</si>
  <si>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</si>
  <si>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</si>
  <si>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</si>
  <si>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</si>
  <si>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</si>
  <si>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</si>
  <si>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</si>
  <si>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</si>
  <si>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</si>
  <si>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</si>
  <si>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</si>
  <si>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</si>
  <si>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</si>
  <si>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</si>
  <si>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</si>
  <si>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</si>
  <si>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</si>
  <si>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</si>
  <si>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</si>
  <si>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</si>
  <si>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</si>
  <si>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</si>
  <si>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</si>
  <si>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</si>
  <si>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</si>
  <si>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</si>
  <si>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</si>
  <si>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</si>
  <si>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</si>
  <si>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</si>
  <si>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</si>
  <si>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</si>
  <si>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</si>
  <si>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</si>
  <si>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</si>
  <si>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</si>
  <si>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</si>
  <si>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</si>
  <si>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</si>
  <si>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</si>
  <si>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</si>
  <si>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</si>
  <si>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</si>
  <si>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</si>
  <si>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</si>
  <si>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</si>
  <si>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</si>
  <si>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</si>
  <si>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</si>
  <si>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</si>
  <si>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</si>
  <si>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</si>
  <si>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</si>
  <si>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</si>
  <si>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</si>
  <si>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</si>
  <si>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</si>
  <si>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</si>
  <si>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</si>
  <si>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</si>
  <si>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</si>
  <si>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</si>
  <si>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</si>
  <si>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</si>
  <si>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</si>
  <si>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</si>
  <si>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</si>
  <si>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</si>
  <si>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</si>
  <si>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</si>
  <si>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</si>
  <si>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</si>
  <si>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</si>
  <si>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</si>
  <si>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</si>
  <si>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</si>
  <si>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</si>
  <si>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</si>
  <si>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</si>
  <si>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</si>
  <si>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</si>
  <si>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</si>
  <si>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</si>
  <si>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</si>
  <si>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</si>
  <si>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</si>
  <si>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</si>
  <si>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</si>
  <si>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</si>
  <si>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</si>
  <si>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</si>
  <si>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</si>
  <si>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</si>
  <si>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</si>
  <si>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</si>
  <si>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</si>
  <si>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</si>
  <si>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</si>
  <si>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</si>
  <si>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</si>
  <si>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</si>
  <si>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</si>
  <si>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</si>
  <si>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</si>
  <si>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</si>
  <si>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</si>
  <si>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</si>
  <si>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</si>
  <si>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</si>
  <si>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</si>
  <si>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</si>
  <si>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</si>
  <si>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</si>
  <si>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</si>
  <si>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</si>
  <si>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</si>
  <si>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</si>
  <si>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</si>
  <si>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</si>
  <si>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</si>
  <si>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</si>
  <si>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</si>
  <si>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</si>
  <si>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</si>
  <si>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</si>
  <si>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</si>
  <si>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</si>
  <si>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</si>
  <si>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</si>
  <si>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</si>
  <si>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</si>
  <si>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</si>
  <si>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</si>
  <si>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</si>
  <si>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</si>
  <si>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</si>
  <si>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</si>
  <si>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</si>
  <si>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</si>
  <si>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</si>
  <si>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</si>
  <si>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</si>
  <si>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</si>
  <si>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</si>
  <si>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</si>
  <si>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</si>
  <si>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</si>
  <si>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</si>
  <si>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</si>
  <si>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</si>
  <si>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</si>
  <si>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</si>
  <si>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</si>
  <si>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</si>
  <si>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</si>
  <si>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</si>
  <si>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</si>
  <si>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</si>
  <si>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</si>
  <si>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</si>
  <si>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</si>
  <si>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</si>
  <si>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</si>
  <si>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</si>
  <si>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</si>
  <si>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</si>
  <si>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</si>
  <si>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</si>
  <si>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</si>
  <si>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</si>
  <si>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</si>
  <si>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</si>
  <si>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</si>
  <si>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</si>
  <si>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</si>
  <si>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</si>
  <si>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</si>
  <si>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</si>
  <si>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</si>
  <si>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</si>
  <si>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</si>
  <si>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</si>
  <si>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</si>
  <si>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</si>
  <si>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</si>
  <si>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</si>
  <si>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</si>
  <si>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</si>
  <si>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</si>
  <si>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</si>
  <si>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</si>
  <si>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</si>
  <si>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</si>
  <si>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</si>
  <si>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</si>
  <si>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</si>
  <si>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</si>
  <si>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</si>
  <si>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</si>
  <si>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</si>
  <si>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</si>
  <si>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</si>
  <si>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</si>
  <si>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</si>
  <si>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</si>
  <si>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</si>
  <si>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</si>
  <si>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</si>
  <si>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</si>
  <si>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</si>
  <si>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</si>
  <si>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</si>
  <si>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</si>
  <si>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</si>
  <si>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</si>
  <si>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</si>
  <si>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</si>
  <si>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</si>
  <si>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</si>
  <si>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</si>
  <si>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</si>
  <si>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</si>
  <si>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</si>
  <si>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</si>
  <si>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</si>
  <si>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</si>
  <si>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</si>
  <si>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</si>
  <si>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</si>
  <si>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</si>
  <si>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</si>
  <si>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</si>
  <si>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</si>
  <si>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</si>
  <si>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</si>
  <si>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</si>
  <si>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</si>
  <si>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</si>
  <si>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</si>
  <si>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</si>
  <si>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</si>
  <si>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</si>
  <si>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</si>
  <si>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</si>
  <si>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</si>
  <si>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</si>
  <si>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</si>
  <si>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</si>
  <si>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</si>
  <si>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</si>
  <si>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</si>
  <si>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</si>
  <si>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</si>
  <si>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</si>
  <si>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</si>
  <si>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</si>
  <si>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</si>
  <si>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</si>
  <si>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</si>
  <si>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</si>
  <si>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</si>
  <si>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</si>
  <si>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</si>
  <si>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</si>
  <si>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</si>
  <si>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</si>
  <si>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</si>
  <si>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</si>
  <si>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</si>
  <si>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</si>
  <si>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</si>
  <si>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</si>
  <si>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</si>
  <si>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</si>
  <si>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</si>
  <si>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</si>
  <si>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</si>
  <si>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</si>
  <si>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</si>
  <si>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</si>
  <si>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</si>
  <si>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</si>
  <si>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</si>
  <si>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</si>
  <si>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</si>
  <si>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</si>
  <si>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</si>
  <si>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</si>
  <si>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</si>
  <si>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</si>
  <si>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</si>
  <si>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</si>
  <si>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</si>
  <si>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</si>
  <si>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</si>
  <si>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</si>
  <si>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</si>
  <si>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</si>
  <si>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</si>
  <si>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</si>
  <si>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</si>
  <si>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</si>
  <si>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</si>
  <si>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</si>
  <si>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</si>
  <si>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</si>
  <si>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</si>
  <si>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</si>
  <si>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</si>
  <si>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</si>
  <si>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</si>
  <si>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</si>
  <si>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</si>
  <si>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</si>
  <si>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</si>
  <si>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</si>
  <si>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</si>
  <si>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</si>
  <si>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</si>
  <si>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</si>
  <si>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</si>
  <si>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</si>
  <si>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</si>
  <si>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</si>
  <si>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</si>
  <si>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</si>
  <si>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</si>
  <si>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</si>
  <si>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</si>
  <si>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</si>
  <si>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</si>
  <si>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</si>
  <si>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</si>
  <si>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</si>
  <si>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</si>
  <si>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</si>
  <si>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</si>
  <si>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</si>
  <si>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</si>
  <si>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</si>
  <si>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</si>
  <si>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</si>
  <si>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</si>
  <si>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</si>
  <si>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</si>
  <si>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</si>
  <si>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</si>
  <si>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</si>
  <si>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</si>
  <si>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</si>
  <si>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</si>
  <si>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</si>
  <si>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</si>
  <si>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</si>
  <si>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</si>
  <si>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</si>
  <si>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</si>
  <si>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</si>
  <si>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</si>
  <si>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</si>
  <si>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</si>
  <si>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</si>
  <si>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</si>
  <si>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</si>
  <si>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</si>
  <si>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</si>
  <si>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</si>
  <si>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</si>
  <si>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</si>
  <si>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</si>
  <si>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</si>
  <si>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</si>
  <si>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</si>
  <si>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</si>
  <si>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</si>
  <si>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</si>
  <si>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</si>
  <si>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</si>
  <si>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</si>
  <si>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</si>
  <si>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</si>
  <si>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</si>
  <si>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</si>
  <si>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</si>
  <si>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</si>
  <si>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</si>
  <si>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</si>
  <si>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</si>
  <si>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</si>
  <si>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</si>
  <si>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</si>
  <si>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</si>
  <si>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</si>
  <si>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</si>
  <si>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</si>
  <si>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</si>
  <si>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</si>
  <si>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</si>
  <si>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</si>
  <si>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</si>
  <si>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</si>
  <si>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</si>
  <si>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</si>
  <si>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</si>
  <si>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</si>
  <si>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</si>
  <si>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</si>
  <si>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</si>
  <si>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</si>
  <si>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</si>
  <si>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</si>
  <si>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</si>
  <si>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</si>
  <si>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</si>
  <si>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</si>
  <si>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</si>
  <si>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</si>
  <si>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</si>
  <si>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</si>
  <si>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</si>
  <si>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</si>
  <si>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</si>
  <si>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</si>
  <si>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</si>
  <si>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</si>
  <si>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</si>
  <si>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</si>
  <si>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</si>
  <si>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</si>
  <si>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</si>
  <si>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</si>
  <si>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</si>
  <si>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</si>
  <si>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</si>
  <si>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</si>
  <si>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</si>
  <si>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</si>
  <si>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</si>
  <si>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</si>
  <si>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</si>
  <si>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</si>
  <si>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</si>
  <si>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</si>
  <si>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</si>
  <si>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</si>
  <si>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</si>
  <si>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</si>
  <si>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</si>
  <si>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</si>
  <si>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</si>
  <si>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</si>
  <si>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</si>
  <si>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</si>
  <si>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</si>
  <si>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</si>
  <si>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</si>
  <si>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</si>
  <si>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</si>
  <si>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</si>
  <si>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</si>
  <si>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</si>
  <si>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</si>
  <si>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</si>
  <si>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</si>
  <si>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</si>
  <si>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</si>
  <si>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</si>
  <si>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</si>
  <si>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</si>
  <si>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</si>
  <si>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</si>
  <si>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</si>
  <si>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</si>
  <si>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</si>
  <si>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</si>
  <si>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</si>
  <si>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</si>
  <si>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</si>
  <si>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</si>
  <si>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</si>
  <si>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</si>
  <si>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</si>
  <si>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</si>
  <si>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</si>
  <si>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</si>
  <si>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</si>
  <si>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</si>
  <si>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</si>
  <si>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</si>
  <si>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</si>
  <si>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</si>
  <si>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</si>
  <si>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</si>
  <si>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</si>
  <si>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</si>
  <si>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</si>
  <si>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</si>
  <si>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</si>
  <si>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</si>
  <si>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</si>
  <si>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</si>
  <si>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</si>
  <si>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</si>
  <si>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</si>
  <si>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</si>
  <si>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</si>
  <si>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</si>
  <si>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</si>
  <si>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</si>
  <si>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</si>
  <si>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</si>
  <si>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</si>
  <si>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</si>
  <si>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</si>
  <si>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</si>
  <si>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</si>
  <si>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</si>
  <si>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</si>
  <si>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</si>
  <si>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</si>
  <si>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</si>
  <si>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</si>
  <si>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</si>
  <si>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</si>
  <si>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</si>
  <si>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</si>
  <si>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</si>
  <si>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</si>
  <si>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</si>
  <si>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</si>
  <si>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</si>
  <si>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</si>
  <si>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</si>
  <si>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</si>
  <si>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</si>
  <si>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</si>
  <si>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</si>
  <si>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</si>
  <si>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</si>
  <si>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</si>
  <si>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</si>
  <si>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</si>
  <si>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</si>
  <si>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</si>
  <si>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</si>
  <si>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</si>
  <si>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</si>
  <si>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</si>
  <si>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</si>
  <si>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</si>
  <si>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</si>
  <si>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</si>
  <si>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</si>
  <si>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</si>
  <si>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</si>
  <si>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</si>
  <si>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</si>
  <si>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</si>
  <si>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</si>
  <si>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</si>
  <si>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</si>
  <si>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</si>
  <si>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</si>
  <si>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</si>
  <si>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</si>
  <si>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</si>
  <si>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</si>
  <si>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</si>
  <si>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</si>
  <si>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</si>
  <si>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</si>
  <si>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</si>
  <si>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</si>
  <si>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</si>
  <si>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</si>
  <si>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</si>
  <si>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</si>
  <si>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</si>
  <si>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</si>
  <si>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</si>
  <si>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</si>
  <si>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</si>
  <si>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</si>
  <si>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</si>
  <si>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</si>
  <si>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</si>
  <si>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</si>
  <si>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</si>
  <si>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</si>
  <si>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</si>
  <si>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</si>
  <si>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</si>
  <si>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</si>
  <si>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</si>
  <si>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</si>
  <si>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</si>
  <si>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</si>
  <si>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</si>
  <si>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</si>
  <si>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</si>
  <si>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</si>
  <si>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</si>
  <si>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</si>
  <si>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</si>
  <si>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</si>
  <si>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</si>
  <si>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</si>
  <si>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</si>
  <si>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</si>
  <si>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</si>
  <si>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</si>
  <si>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</si>
  <si>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</si>
  <si>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</si>
  <si>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</si>
  <si>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</si>
  <si>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</si>
  <si>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</si>
  <si>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</si>
  <si>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</si>
  <si>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</si>
  <si>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</si>
  <si>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</si>
  <si>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</si>
  <si>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</si>
  <si>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</si>
  <si>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</si>
  <si>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</si>
  <si>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</si>
  <si>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</si>
  <si>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</si>
  <si>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</si>
  <si>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</si>
  <si>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</si>
  <si>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</si>
  <si>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</si>
  <si>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</si>
  <si>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</si>
  <si>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</si>
  <si>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</si>
  <si>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</si>
  <si>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</si>
  <si>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</si>
  <si>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</si>
  <si>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</si>
  <si>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</si>
  <si>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</si>
  <si>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</si>
  <si>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</si>
  <si>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</si>
  <si>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</si>
  <si>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</si>
  <si>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</si>
  <si>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</si>
  <si>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</si>
  <si>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</si>
  <si>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</si>
  <si>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</si>
  <si>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</si>
  <si>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</si>
  <si>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</si>
  <si>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</si>
  <si>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</si>
  <si>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</si>
  <si>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</si>
  <si>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</si>
  <si>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</si>
  <si>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</si>
  <si>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</si>
  <si>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</si>
  <si>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</si>
  <si>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</si>
  <si>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</si>
  <si>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</si>
  <si>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</si>
  <si>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</si>
  <si>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</si>
  <si>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</si>
  <si>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</si>
  <si>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</si>
  <si>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</si>
  <si>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</si>
  <si>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</si>
  <si>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</si>
  <si>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</si>
  <si>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</si>
  <si>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</si>
  <si>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</si>
  <si>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</si>
  <si>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</si>
  <si>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</si>
  <si>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</si>
  <si>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</si>
  <si>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</si>
  <si>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</si>
  <si>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</si>
  <si>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</si>
  <si>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</si>
  <si>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</si>
  <si>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</si>
  <si>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</si>
  <si>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</si>
  <si>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</si>
  <si>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</si>
  <si>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</si>
  <si>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</si>
  <si>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</si>
  <si>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</si>
  <si>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</si>
  <si>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</si>
  <si>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</si>
  <si>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</si>
  <si>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</si>
  <si>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</si>
  <si>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</si>
  <si>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</si>
  <si>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</si>
  <si>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</si>
  <si>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</si>
  <si>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</si>
  <si>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</si>
  <si>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</si>
  <si>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</si>
  <si>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</si>
  <si>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</si>
  <si>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</si>
  <si>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</si>
  <si>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</si>
  <si>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</si>
  <si>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</si>
  <si>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</si>
  <si>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</si>
  <si>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</si>
  <si>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</si>
  <si>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</si>
  <si>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</si>
  <si>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</si>
  <si>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</si>
  <si>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</si>
  <si>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</si>
  <si>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</si>
  <si>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</si>
  <si>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</si>
  <si>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</si>
  <si>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</si>
  <si>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</si>
  <si>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</si>
  <si>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</si>
  <si>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</si>
  <si>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</si>
  <si>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</si>
  <si>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</si>
  <si>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</si>
  <si>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</si>
  <si>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</si>
  <si>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</si>
  <si>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</si>
  <si>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</si>
  <si>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</si>
  <si>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</si>
  <si>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</si>
  <si>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</si>
  <si>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</si>
  <si>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</si>
  <si>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</si>
  <si>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</si>
  <si>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</si>
  <si>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</si>
  <si>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</si>
  <si>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</si>
  <si>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</si>
  <si>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</si>
  <si>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</si>
  <si>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</si>
  <si>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</si>
  <si>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</si>
  <si>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</si>
  <si>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</si>
  <si>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</si>
  <si>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</si>
  <si>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</si>
  <si>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</si>
  <si>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</si>
  <si>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</si>
  <si>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</si>
  <si>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</si>
  <si>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</si>
  <si>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</si>
  <si>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</si>
  <si>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</si>
  <si>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</si>
  <si>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</si>
  <si>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</si>
  <si>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</si>
  <si>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</si>
  <si>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</si>
  <si>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</si>
  <si>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</si>
  <si>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</si>
  <si>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</si>
  <si>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</si>
  <si>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</si>
  <si>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</si>
  <si>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</si>
  <si>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</si>
  <si>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</si>
  <si>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</si>
  <si>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</si>
  <si>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</si>
  <si>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</si>
  <si>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</si>
  <si>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</si>
  <si>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</si>
  <si>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</si>
  <si>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</si>
  <si>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</si>
  <si>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</si>
  <si>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</si>
  <si>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</si>
  <si>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</si>
  <si>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</si>
  <si>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</si>
  <si>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</si>
  <si>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</si>
  <si>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</si>
  <si>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</si>
  <si>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</si>
  <si>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</si>
  <si>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</si>
  <si>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</si>
  <si>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</si>
  <si>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</si>
  <si>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</si>
  <si>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</si>
  <si>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</si>
  <si>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</si>
  <si>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</si>
  <si>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</si>
  <si>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</si>
  <si>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</si>
  <si>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</si>
  <si>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</si>
  <si>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</si>
  <si>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</si>
  <si>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</si>
  <si>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</si>
  <si>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</si>
  <si>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</si>
  <si>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</si>
  <si>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</si>
  <si>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</si>
  <si>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</si>
  <si>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</si>
  <si>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</si>
  <si>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</si>
  <si>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</si>
  <si>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</si>
  <si>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</si>
  <si>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</si>
  <si>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</si>
  <si>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</si>
  <si>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</si>
  <si>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</si>
  <si>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</si>
  <si>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</si>
  <si>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</si>
  <si>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</si>
  <si>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</si>
  <si>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</si>
  <si>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</si>
  <si>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</si>
  <si>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</si>
  <si>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</si>
  <si>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</si>
  <si>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</si>
  <si>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</si>
  <si>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</si>
  <si>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</si>
  <si>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</si>
  <si>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</si>
  <si>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</si>
  <si>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</si>
  <si>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</si>
  <si>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</si>
  <si>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</si>
  <si>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</si>
  <si>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</si>
  <si>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</si>
  <si>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</si>
  <si>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</si>
  <si>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</si>
  <si>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</si>
  <si>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</si>
  <si>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</si>
  <si>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</si>
  <si>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</si>
  <si>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</si>
  <si>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</si>
  <si>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</si>
  <si>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</si>
  <si>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</si>
  <si>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</si>
  <si>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</si>
  <si>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</si>
  <si>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</si>
  <si>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</si>
  <si>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</si>
  <si>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</si>
  <si>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</si>
  <si>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</si>
  <si>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</si>
  <si>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</si>
  <si>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</si>
  <si>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</si>
  <si>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</si>
  <si>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</si>
  <si>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</si>
  <si>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</si>
  <si>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</si>
  <si>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</si>
  <si>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</si>
  <si>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</si>
  <si>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</si>
  <si>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</si>
  <si>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</si>
  <si>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</si>
  <si>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</si>
  <si>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</si>
  <si>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</si>
  <si>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</si>
  <si>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</si>
  <si>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</si>
  <si>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</si>
  <si>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</si>
  <si>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</si>
  <si>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</si>
  <si>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</si>
  <si>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</si>
  <si>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</si>
  <si>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</si>
  <si>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</si>
  <si>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</si>
  <si>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</si>
  <si>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</si>
  <si>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</si>
  <si>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</si>
  <si>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</si>
  <si>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</si>
  <si>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</si>
  <si>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</si>
  <si>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</si>
  <si>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</si>
  <si>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</si>
  <si>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</si>
  <si>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</si>
  <si>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</si>
  <si>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</si>
  <si>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</si>
  <si>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</si>
  <si>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</si>
  <si>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</si>
  <si>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</si>
  <si>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</si>
  <si>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</si>
  <si>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</si>
  <si>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</si>
  <si>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</si>
  <si>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</si>
  <si>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</si>
  <si>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</si>
  <si>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</si>
  <si>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</si>
  <si>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</si>
  <si>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</si>
  <si>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</si>
  <si>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</si>
  <si>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</si>
  <si>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</si>
  <si>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</si>
  <si>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</si>
  <si>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</si>
  <si>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</si>
  <si>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</si>
  <si>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</si>
  <si>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</si>
  <si>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</si>
  <si>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</si>
  <si>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</si>
  <si>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</si>
  <si>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</si>
  <si>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</si>
  <si>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</si>
  <si>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</si>
  <si>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</si>
  <si>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</si>
  <si>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</si>
  <si>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</si>
  <si>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</si>
  <si>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</si>
  <si>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</si>
  <si>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</si>
  <si>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</si>
  <si>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</si>
  <si>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</si>
  <si>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</si>
  <si>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</si>
  <si>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</si>
  <si>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</si>
  <si>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</si>
  <si>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</si>
  <si>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</si>
  <si>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</si>
  <si>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</si>
  <si>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</si>
  <si>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</si>
  <si>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</si>
  <si>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</si>
  <si>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</si>
  <si>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</si>
  <si>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</si>
  <si>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</si>
  <si>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</si>
  <si>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</si>
  <si>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</si>
  <si>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</si>
  <si>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</si>
  <si>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</si>
  <si>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</si>
  <si>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</si>
  <si>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</si>
  <si>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</si>
  <si>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</si>
  <si>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</si>
  <si>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</si>
  <si>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</si>
  <si>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</si>
  <si>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</si>
  <si>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</si>
  <si>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</si>
  <si>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</si>
  <si>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</si>
  <si>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</si>
  <si>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</si>
  <si>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</si>
  <si>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</si>
  <si>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</si>
  <si>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</si>
  <si>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</si>
  <si>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</si>
  <si>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</si>
  <si>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</si>
  <si>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</si>
  <si>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</si>
  <si>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</si>
  <si>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</si>
  <si>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</si>
  <si>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</si>
  <si>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</si>
  <si>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</si>
  <si>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</si>
  <si>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</si>
  <si>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</si>
  <si>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</si>
  <si>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</si>
  <si>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</si>
  <si>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</si>
  <si>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</si>
  <si>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</si>
  <si>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</si>
  <si>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</si>
  <si>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</si>
  <si>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</si>
  <si>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</si>
  <si>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</si>
  <si>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</si>
  <si>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</si>
  <si>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</si>
  <si>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</si>
  <si>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</si>
  <si>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</si>
  <si>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</si>
  <si>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</si>
  <si>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</si>
  <si>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</si>
  <si>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</si>
  <si>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</si>
  <si>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</si>
  <si>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</si>
  <si>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</si>
  <si>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</si>
  <si>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</si>
  <si>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</si>
  <si>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</si>
  <si>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</si>
  <si>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</si>
  <si>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</si>
  <si>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</si>
  <si>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</si>
  <si>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</si>
  <si>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</si>
  <si>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</si>
  <si>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</si>
  <si>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</si>
  <si>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</si>
  <si>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</si>
  <si>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</si>
  <si>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</si>
  <si>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</si>
  <si>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</si>
  <si>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</si>
  <si>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</si>
  <si>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</si>
  <si>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</si>
  <si>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</si>
  <si>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</si>
  <si>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</si>
  <si>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</si>
  <si>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</si>
  <si>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</si>
  <si>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</si>
  <si>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</si>
  <si>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</si>
  <si>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</si>
  <si>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</si>
  <si>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</si>
  <si>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</si>
  <si>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</si>
  <si>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</si>
  <si>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</si>
  <si>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</si>
  <si>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</si>
  <si>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</si>
  <si>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</si>
  <si>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</si>
  <si>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</si>
  <si>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</si>
  <si>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</si>
  <si>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</si>
  <si>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</si>
  <si>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</si>
  <si>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</si>
  <si>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</si>
  <si>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</si>
  <si>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</si>
  <si>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</si>
  <si>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</si>
  <si>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</si>
  <si>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</si>
  <si>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</si>
  <si>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</si>
  <si>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</si>
  <si>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</si>
  <si>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</si>
  <si>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</si>
  <si>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</si>
  <si>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</si>
  <si>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</si>
  <si>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</si>
  <si>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</si>
  <si>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</si>
  <si>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</si>
  <si>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</si>
  <si>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</si>
  <si>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</si>
  <si>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</si>
  <si>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</si>
  <si>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</si>
  <si>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</si>
  <si>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</si>
  <si>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</si>
  <si>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</si>
  <si>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</si>
  <si>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</si>
  <si>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</si>
  <si>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</si>
  <si>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</si>
  <si>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</si>
  <si>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</si>
  <si>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</si>
  <si>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</si>
  <si>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</si>
  <si>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</si>
  <si>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</si>
  <si>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</si>
  <si>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</si>
  <si>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</si>
  <si>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</si>
  <si>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</si>
  <si>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</si>
  <si>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</si>
  <si>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</si>
  <si>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</si>
  <si>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</si>
  <si>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</si>
  <si>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</si>
  <si>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</si>
  <si>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</si>
  <si>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</si>
  <si>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</si>
  <si>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</si>
  <si>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</si>
  <si>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</si>
  <si>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</si>
  <si>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</si>
  <si>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</si>
  <si>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</si>
  <si>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</si>
  <si>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</si>
  <si>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</si>
  <si>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</si>
  <si>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</si>
  <si>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</si>
  <si>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</si>
  <si>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</si>
  <si>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</si>
  <si>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</si>
  <si>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</si>
  <si>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</si>
  <si>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</si>
  <si>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</si>
  <si>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</si>
  <si>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</si>
  <si>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</si>
  <si>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</si>
  <si>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</si>
  <si>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</si>
  <si>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</si>
  <si>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</si>
  <si>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</si>
  <si>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</si>
  <si>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</si>
  <si>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</si>
  <si>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</si>
  <si>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</si>
  <si>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</si>
  <si>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</si>
  <si>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</si>
  <si>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</si>
  <si>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</si>
  <si>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</si>
  <si>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</si>
  <si>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</si>
  <si>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</si>
  <si>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</si>
  <si>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</si>
  <si>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</si>
  <si>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</si>
  <si>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</si>
  <si>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</si>
  <si>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</si>
  <si>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</si>
  <si>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</si>
  <si>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</si>
  <si>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</si>
  <si>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</si>
  <si>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</si>
  <si>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</si>
  <si>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</si>
  <si>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</si>
  <si>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</si>
  <si>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</si>
  <si>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</si>
  <si>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</si>
  <si>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</si>
  <si>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</si>
  <si>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</si>
  <si>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</si>
  <si>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</si>
  <si>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</si>
  <si>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</si>
  <si>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</si>
  <si>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</si>
  <si>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</si>
  <si>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</si>
  <si>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</si>
  <si>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</si>
  <si>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</si>
  <si>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</si>
  <si>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</si>
  <si>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</si>
  <si>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</si>
  <si>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</si>
  <si>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</si>
  <si>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</si>
  <si>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</si>
  <si>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</si>
  <si>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</si>
  <si>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</si>
  <si>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</si>
  <si>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</si>
  <si>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</si>
  <si>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</si>
  <si>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</si>
  <si>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</si>
  <si>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</si>
  <si>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</si>
  <si>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</si>
  <si>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</si>
  <si>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</si>
  <si>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</si>
  <si>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</si>
  <si>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</si>
  <si>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</si>
  <si>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</si>
  <si>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</si>
  <si>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</si>
  <si>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</si>
  <si>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</si>
  <si>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</si>
  <si>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</si>
  <si>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</si>
  <si>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</si>
  <si>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</si>
  <si>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</si>
  <si>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</si>
  <si>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</si>
  <si>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</si>
  <si>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</si>
  <si>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</si>
  <si>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</si>
  <si>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</si>
  <si>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</si>
  <si>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</si>
  <si>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</si>
  <si>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</si>
  <si>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</si>
  <si>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</si>
  <si>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</si>
  <si>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</si>
  <si>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</si>
  <si>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</si>
  <si>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</si>
  <si>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</si>
  <si>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</si>
  <si>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</si>
  <si>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</si>
  <si>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</si>
  <si>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</si>
  <si>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</si>
  <si>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</si>
  <si>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</si>
  <si>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</si>
  <si>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</si>
  <si>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</si>
  <si>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</si>
  <si>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</si>
  <si>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</si>
  <si>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</si>
  <si>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</si>
  <si>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</si>
  <si>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</si>
  <si>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</si>
  <si>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</si>
  <si>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</si>
  <si>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</si>
  <si>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</si>
  <si>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</si>
  <si>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</si>
  <si>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</si>
  <si>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</si>
  <si>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</si>
  <si>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</si>
  <si>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</si>
  <si>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</si>
  <si>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</si>
  <si>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</si>
  <si>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</si>
  <si>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</si>
  <si>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</si>
  <si>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</si>
  <si>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</si>
  <si>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</si>
  <si>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</si>
  <si>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</si>
  <si>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</si>
  <si>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</si>
  <si>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</si>
  <si>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</si>
  <si>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</si>
  <si>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</si>
  <si>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</si>
  <si>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</si>
  <si>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</si>
  <si>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</si>
  <si>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</si>
  <si>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</si>
  <si>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</si>
  <si>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</si>
  <si>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</si>
  <si>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</si>
  <si>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</si>
  <si>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</si>
  <si>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</si>
  <si>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</si>
  <si>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</si>
  <si>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</si>
  <si>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</si>
  <si>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</si>
  <si>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</si>
  <si>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</si>
  <si>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</si>
  <si>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</si>
  <si>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</si>
  <si>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</si>
  <si>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</si>
  <si>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</si>
  <si>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</si>
  <si>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</si>
  <si>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</si>
  <si>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</si>
  <si>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</si>
  <si>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</si>
  <si>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</si>
  <si>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</si>
  <si>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</si>
  <si>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</si>
  <si>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</si>
  <si>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</si>
  <si>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</si>
  <si>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</si>
  <si>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</si>
  <si>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</si>
  <si>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</si>
  <si>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</si>
  <si>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</si>
  <si>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</si>
  <si>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</si>
  <si>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</si>
  <si>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</si>
  <si>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</si>
  <si>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</si>
  <si>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</si>
  <si>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</si>
  <si>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</si>
  <si>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</si>
  <si>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</si>
  <si>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</si>
  <si>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</si>
  <si>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</si>
  <si>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</si>
  <si>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</si>
  <si>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</si>
  <si>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</si>
  <si>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</si>
  <si>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</si>
  <si>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</si>
  <si>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</si>
  <si>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</si>
  <si>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</si>
  <si>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</si>
  <si>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</si>
  <si>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</si>
  <si>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</si>
  <si>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</si>
  <si>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</si>
  <si>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</si>
  <si>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</si>
  <si>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</si>
  <si>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</si>
  <si>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</si>
  <si>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</si>
  <si>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</si>
  <si>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</si>
  <si>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</si>
  <si>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</si>
  <si>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</si>
  <si>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</si>
  <si>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</si>
  <si>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</si>
  <si>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</si>
  <si>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</si>
  <si>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</si>
  <si>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</si>
  <si>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</si>
  <si>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</si>
  <si>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</si>
  <si>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</si>
  <si>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</si>
  <si>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</si>
  <si>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</si>
  <si>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</si>
  <si>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</si>
  <si>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</si>
  <si>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</si>
  <si>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</si>
  <si>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</si>
  <si>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</si>
  <si>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</si>
  <si>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</si>
  <si>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</si>
  <si>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</si>
  <si>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</si>
  <si>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</si>
  <si>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</si>
  <si>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</si>
  <si>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</si>
  <si>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</si>
  <si>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</si>
  <si>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</si>
  <si>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</si>
  <si>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</si>
  <si>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</si>
  <si>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</si>
  <si>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</si>
  <si>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</si>
  <si>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</si>
  <si>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</si>
  <si>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</si>
  <si>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</si>
  <si>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</si>
  <si>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</si>
  <si>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</si>
  <si>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</si>
  <si>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</si>
  <si>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</si>
  <si>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</si>
  <si>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</si>
  <si>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</si>
  <si>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</si>
  <si>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</si>
  <si>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</si>
  <si>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</si>
  <si>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</si>
  <si>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</si>
  <si>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</si>
  <si>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</si>
  <si>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</si>
  <si>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</si>
  <si>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</si>
  <si>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</si>
  <si>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</si>
  <si>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</si>
  <si>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</si>
  <si>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</si>
  <si>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</si>
  <si>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</si>
  <si>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</si>
  <si>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</si>
  <si>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</si>
  <si>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</si>
  <si>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</si>
  <si>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</si>
  <si>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</si>
  <si>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</si>
  <si>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</si>
  <si>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</si>
  <si>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</si>
  <si>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</si>
  <si>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</si>
  <si>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</si>
  <si>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</si>
  <si>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</si>
  <si>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</si>
  <si>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</si>
  <si>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</si>
  <si>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</si>
  <si>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</si>
  <si>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</si>
  <si>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</si>
  <si>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</si>
  <si>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</si>
  <si>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</si>
  <si>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</si>
  <si>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</si>
  <si>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</si>
  <si>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</si>
  <si>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</si>
  <si>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</si>
  <si>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</si>
  <si>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</si>
  <si>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</si>
  <si>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</si>
  <si>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</si>
  <si>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</si>
  <si>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</si>
  <si>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</si>
  <si>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</si>
  <si>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</si>
  <si>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</si>
  <si>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</si>
  <si>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</si>
  <si>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</si>
  <si>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</si>
  <si>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</si>
  <si>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</si>
  <si>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</si>
  <si>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</si>
  <si>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</si>
  <si>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</si>
  <si>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</si>
  <si>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</si>
  <si>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</si>
  <si>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</si>
  <si>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</si>
  <si>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</si>
  <si>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</si>
  <si>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</si>
  <si>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</si>
  <si>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</si>
  <si>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</si>
  <si>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</si>
  <si>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</si>
  <si>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</si>
  <si>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</si>
  <si>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</si>
  <si>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</si>
  <si>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</si>
  <si>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</si>
  <si>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</si>
  <si>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</si>
  <si>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</si>
  <si>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</si>
  <si>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</si>
  <si>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</si>
  <si>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</si>
  <si>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</si>
  <si>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</si>
  <si>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</si>
  <si>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</si>
  <si>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</si>
  <si>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</si>
  <si>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</si>
  <si>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</si>
  <si>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</si>
  <si>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</si>
  <si>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</si>
  <si>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</si>
  <si>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</si>
  <si>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</si>
  <si>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</si>
  <si>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</si>
  <si>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</si>
  <si>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</si>
  <si>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</si>
  <si>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</si>
  <si>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</si>
  <si>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</si>
  <si>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</si>
  <si>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</si>
  <si>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</si>
  <si>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</si>
  <si>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</si>
  <si>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</si>
  <si>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</si>
  <si>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</si>
  <si>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</si>
  <si>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</si>
  <si>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</si>
  <si>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</si>
  <si>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</si>
  <si>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</si>
  <si>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</si>
  <si>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</si>
  <si>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</si>
  <si>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</si>
  <si>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</si>
  <si>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</si>
  <si>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</si>
  <si>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</si>
  <si>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</si>
  <si>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</si>
  <si>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</si>
  <si>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</si>
  <si>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</si>
  <si>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</si>
  <si>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</si>
  <si>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</si>
  <si>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</si>
  <si>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</si>
  <si>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</si>
  <si>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</si>
  <si>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</si>
  <si>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</si>
  <si>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</si>
  <si>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</si>
  <si>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</si>
  <si>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</si>
  <si>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</si>
  <si>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</si>
  <si>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</si>
  <si>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</si>
  <si>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</si>
  <si>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</si>
  <si>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</si>
  <si>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</si>
  <si>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</si>
  <si>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</si>
  <si>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</si>
  <si>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</si>
  <si>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</si>
  <si>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</si>
  <si>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</si>
  <si>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</si>
  <si>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</si>
  <si>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</si>
  <si>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</si>
  <si>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</si>
  <si>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</si>
  <si>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</si>
  <si>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</si>
  <si>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</si>
  <si>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</si>
  <si>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</si>
  <si>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</si>
  <si>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</si>
  <si>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</si>
  <si>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</si>
  <si>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</si>
  <si>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</si>
  <si>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</si>
  <si>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</si>
  <si>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</si>
  <si>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</si>
  <si>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</si>
  <si>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</si>
  <si>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</si>
  <si>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</si>
  <si>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</si>
  <si>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</si>
  <si>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</si>
  <si>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</si>
  <si>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</si>
  <si>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</si>
  <si>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</si>
  <si>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</si>
  <si>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</si>
  <si>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</si>
  <si>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</si>
  <si>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</si>
  <si>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</si>
  <si>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</si>
  <si>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</si>
  <si>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</si>
  <si>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</si>
  <si>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</si>
  <si>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</si>
  <si>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</si>
  <si>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</si>
  <si>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</si>
  <si>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</si>
  <si>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</si>
  <si>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</si>
  <si>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</si>
  <si>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</si>
  <si>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</si>
  <si>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</si>
  <si>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</si>
  <si>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</si>
  <si>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</si>
  <si>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</si>
  <si>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</si>
  <si>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</si>
  <si>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</si>
  <si>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</si>
  <si>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</si>
  <si>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</si>
  <si>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</si>
  <si>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</si>
  <si>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</si>
  <si>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</si>
  <si>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</si>
  <si>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</si>
  <si>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</si>
  <si>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</si>
  <si>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</si>
  <si>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</si>
  <si>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</si>
  <si>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</si>
  <si>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</si>
  <si>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</si>
  <si>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</si>
  <si>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</si>
  <si>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</si>
  <si>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</si>
  <si>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</si>
  <si>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</si>
  <si>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</si>
  <si>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</si>
  <si>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</si>
  <si>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</si>
  <si>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</si>
  <si>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</si>
  <si>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</si>
  <si>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</si>
  <si>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</si>
  <si>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</si>
  <si>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</si>
  <si>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</si>
  <si>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</si>
  <si>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</si>
  <si>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</si>
  <si>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</si>
  <si>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</si>
  <si>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</si>
  <si>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</si>
  <si>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</si>
  <si>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</si>
  <si>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</si>
  <si>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</si>
  <si>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</si>
  <si>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</si>
  <si>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</si>
  <si>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</si>
  <si>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</si>
  <si>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</si>
  <si>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</si>
  <si>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</si>
  <si>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</si>
  <si>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</si>
  <si>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</si>
  <si>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</si>
  <si>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</si>
  <si>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</si>
  <si>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</si>
  <si>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</si>
  <si>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</si>
  <si>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</si>
  <si>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</si>
  <si>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</si>
  <si>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</si>
  <si>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</si>
  <si>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</si>
  <si>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</si>
  <si>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</si>
  <si>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</si>
  <si>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</si>
  <si>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</si>
  <si>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</si>
  <si>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</si>
  <si>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</si>
  <si>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</si>
  <si>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</si>
  <si>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</si>
  <si>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</si>
  <si>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</si>
  <si>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</si>
  <si>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</si>
  <si>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</si>
  <si>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</si>
  <si>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</si>
  <si>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</si>
  <si>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</si>
  <si>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</si>
  <si>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</si>
  <si>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</si>
  <si>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</si>
  <si>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</si>
  <si>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</si>
  <si>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</si>
  <si>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</si>
  <si>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</si>
  <si>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</si>
  <si>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</si>
  <si>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</si>
  <si>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</si>
  <si>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</si>
  <si>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</si>
  <si>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</si>
  <si>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</si>
  <si>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</si>
  <si>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</si>
  <si>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</si>
  <si>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</si>
  <si>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</si>
  <si>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</si>
  <si>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</si>
  <si>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</si>
  <si>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</si>
  <si>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</si>
  <si>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</si>
  <si>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</si>
  <si>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</si>
  <si>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</si>
  <si>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</si>
  <si>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</si>
  <si>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</si>
  <si>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</si>
  <si>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</si>
  <si>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</si>
  <si>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</si>
  <si>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</si>
  <si>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</si>
  <si>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</si>
  <si>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</si>
  <si>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</si>
  <si>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</si>
  <si>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</si>
  <si>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</si>
  <si>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</si>
  <si>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</si>
  <si>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</si>
  <si>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</si>
  <si>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</si>
  <si>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</si>
  <si>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</si>
  <si>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</si>
  <si>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</si>
  <si>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</si>
  <si>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</si>
  <si>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</si>
  <si>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</si>
  <si>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</si>
  <si>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</si>
  <si>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</si>
  <si>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</si>
  <si>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</si>
  <si>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</si>
  <si>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</si>
  <si>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</si>
  <si>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</si>
  <si>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</si>
  <si>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</si>
  <si>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</si>
  <si>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</si>
  <si>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</si>
  <si>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</si>
  <si>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</si>
  <si>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</si>
  <si>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</si>
  <si>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</si>
  <si>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</si>
  <si>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</si>
  <si>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</si>
  <si>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</si>
  <si>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</si>
  <si>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</si>
  <si>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</si>
  <si>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</si>
  <si>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</si>
  <si>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</si>
  <si>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</si>
  <si>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</si>
  <si>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</si>
  <si>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</si>
  <si>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</si>
  <si>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</si>
  <si>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</si>
  <si>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</si>
  <si>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</si>
  <si>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</si>
  <si>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</si>
  <si>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</si>
  <si>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</si>
  <si>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</si>
  <si>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</si>
  <si>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</si>
  <si>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</si>
  <si>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</si>
  <si>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</si>
  <si>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</si>
  <si>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</si>
  <si>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</si>
  <si>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</si>
  <si>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</si>
  <si>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</si>
  <si>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</si>
  <si>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</si>
  <si>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</si>
  <si>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</si>
  <si>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</si>
  <si>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</si>
  <si>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</si>
  <si>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</si>
  <si>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</si>
  <si>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</si>
  <si>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</si>
  <si>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</si>
  <si>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</si>
  <si>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</si>
  <si>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</si>
  <si>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</si>
  <si>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</si>
  <si>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</si>
  <si>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</si>
  <si>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</si>
  <si>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</si>
  <si>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</si>
  <si>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</si>
  <si>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</si>
  <si>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</si>
  <si>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</si>
  <si>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</si>
  <si>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</si>
  <si>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</si>
  <si>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</si>
  <si>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</si>
  <si>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</si>
  <si>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</si>
  <si>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</si>
  <si>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</si>
  <si>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</si>
  <si>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</si>
  <si>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</si>
  <si>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</si>
  <si>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</si>
  <si>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</si>
  <si>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</si>
  <si>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</si>
  <si>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</si>
  <si>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</si>
  <si>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</si>
  <si>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</si>
  <si>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</si>
  <si>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</si>
  <si>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</si>
  <si>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</si>
  <si>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</si>
  <si>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</si>
  <si>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</si>
  <si>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</si>
  <si>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</si>
  <si>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</si>
  <si>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</si>
  <si>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</si>
  <si>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</si>
  <si>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</si>
  <si>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</si>
  <si>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</si>
  <si>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</si>
  <si>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</si>
  <si>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</si>
  <si>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</si>
  <si>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</si>
  <si>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</si>
  <si>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</si>
  <si>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</si>
  <si>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</si>
  <si>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</si>
  <si>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</si>
  <si>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</si>
  <si>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</si>
  <si>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</si>
  <si>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</si>
  <si>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</si>
  <si>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</si>
  <si>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</si>
  <si>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</si>
  <si>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</si>
  <si>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</si>
  <si>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</si>
  <si>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</si>
  <si>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</si>
  <si>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</si>
  <si>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</si>
  <si>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</si>
  <si>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</si>
  <si>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</si>
  <si>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</si>
  <si>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</si>
  <si>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</si>
  <si>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</si>
  <si>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</si>
  <si>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</si>
  <si>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</si>
  <si>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</si>
  <si>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</si>
  <si>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</si>
  <si>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</si>
  <si>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</si>
  <si>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</si>
  <si>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</si>
  <si>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</si>
  <si>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</si>
  <si>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</si>
  <si>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</si>
  <si>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</si>
  <si>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</si>
  <si>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</si>
  <si>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</si>
  <si>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</si>
  <si>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</si>
  <si>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</si>
  <si>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</si>
  <si>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</si>
  <si>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</si>
  <si>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</si>
  <si>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</si>
  <si>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</si>
  <si>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</si>
  <si>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</si>
  <si>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</si>
  <si>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</si>
  <si>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</si>
  <si>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</si>
  <si>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</si>
  <si>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</si>
  <si>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</si>
  <si>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</si>
  <si>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</si>
  <si>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</si>
  <si>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</si>
  <si>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</si>
  <si>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</si>
  <si>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</si>
  <si>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</si>
  <si>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</si>
  <si>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</si>
  <si>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</si>
  <si>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</si>
  <si>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</si>
  <si>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</si>
  <si>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</si>
  <si>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</si>
  <si>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</si>
  <si>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</si>
  <si>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</si>
  <si>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</si>
  <si>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</si>
  <si>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</si>
  <si>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</si>
  <si>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</si>
  <si>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</si>
  <si>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</si>
  <si>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</si>
  <si>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</si>
  <si>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</si>
  <si>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</si>
  <si>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</si>
  <si>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</si>
  <si>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</si>
  <si>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</si>
  <si>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</si>
  <si>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</si>
  <si>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</si>
  <si>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</si>
  <si>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</si>
  <si>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</si>
  <si>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</si>
  <si>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</si>
  <si>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</si>
  <si>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</si>
  <si>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</si>
  <si>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</si>
  <si>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</si>
  <si>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</si>
  <si>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</si>
  <si>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</si>
  <si>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</si>
  <si>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</si>
  <si>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</si>
  <si>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</si>
  <si>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</si>
  <si>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</si>
  <si>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</si>
  <si>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</si>
  <si>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</si>
  <si>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</si>
  <si>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</si>
  <si>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</si>
  <si>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</si>
  <si>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</si>
  <si>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</si>
  <si>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</si>
  <si>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</si>
  <si>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</si>
  <si>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</si>
  <si>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</si>
  <si>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</si>
  <si>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</si>
  <si>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</si>
  <si>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</si>
  <si>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</si>
  <si>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</si>
  <si>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</si>
  <si>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</si>
  <si>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</si>
  <si>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</si>
  <si>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</si>
  <si>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</si>
  <si>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</si>
  <si>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</si>
  <si>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</si>
  <si>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</si>
  <si>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</si>
  <si>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</si>
  <si>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</si>
  <si>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</si>
  <si>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</si>
  <si>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</si>
  <si>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</si>
  <si>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</si>
  <si>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</si>
  <si>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</si>
  <si>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</si>
  <si>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</si>
  <si>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</si>
  <si>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</si>
  <si>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</si>
  <si>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</si>
  <si>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</si>
  <si>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</si>
  <si>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</si>
  <si>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</si>
  <si>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</si>
  <si>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</si>
  <si>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</si>
  <si>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</si>
  <si>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</si>
  <si>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</si>
  <si>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</si>
  <si>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</si>
  <si>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</si>
  <si>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</si>
  <si>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</si>
  <si>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</si>
  <si>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</si>
  <si>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</si>
  <si>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</si>
  <si>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</si>
  <si>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</si>
  <si>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</si>
  <si>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</si>
  <si>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</si>
  <si>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</si>
  <si>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</si>
  <si>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</si>
  <si>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</si>
  <si>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</si>
  <si>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</si>
  <si>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</si>
  <si>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</si>
  <si>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</si>
  <si>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</si>
  <si>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</si>
  <si>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</si>
  <si>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</si>
  <si>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</si>
  <si>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</si>
  <si>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</si>
  <si>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</si>
  <si>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</si>
  <si>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</si>
  <si>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</si>
  <si>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</si>
  <si>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</si>
  <si>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</si>
  <si>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</si>
  <si>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</si>
  <si>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</si>
  <si>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</si>
  <si>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</si>
  <si>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</si>
  <si>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</si>
  <si>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</si>
  <si>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</si>
  <si>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</si>
  <si>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</si>
  <si>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</si>
  <si>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</si>
  <si>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</si>
  <si>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</si>
  <si>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</si>
  <si>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</si>
  <si>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</si>
  <si>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</si>
  <si>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</si>
  <si>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</si>
  <si>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</si>
  <si>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</si>
  <si>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</si>
  <si>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</si>
  <si>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</si>
  <si>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</si>
  <si>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</si>
  <si>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</si>
  <si>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</si>
  <si>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</si>
  <si>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</si>
  <si>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</si>
  <si>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</si>
  <si>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</si>
  <si>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</si>
  <si>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</si>
  <si>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</si>
  <si>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</si>
  <si>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</si>
  <si>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</si>
  <si>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</si>
  <si>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</si>
  <si>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</si>
  <si>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</si>
  <si>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</si>
  <si>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</si>
  <si>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</si>
  <si>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</si>
  <si>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</si>
  <si>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</si>
  <si>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</si>
  <si>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</si>
  <si>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</si>
  <si>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</si>
  <si>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</si>
  <si>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</si>
  <si>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</si>
  <si>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</si>
  <si>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</si>
  <si>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</si>
  <si>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</si>
  <si>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</si>
  <si>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</si>
  <si>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</si>
  <si>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</si>
  <si>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</si>
  <si>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</si>
  <si>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</si>
  <si>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</si>
  <si>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</si>
  <si>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</si>
  <si>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</si>
  <si>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</si>
  <si>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</si>
  <si>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</si>
  <si>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</si>
  <si>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</si>
  <si>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</si>
  <si>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</si>
  <si>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</si>
  <si>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</si>
  <si>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</si>
  <si>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</si>
  <si>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</si>
  <si>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</si>
  <si>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</si>
  <si>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</si>
  <si>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</si>
  <si>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</si>
  <si>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</si>
  <si>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</si>
  <si>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</si>
  <si>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</si>
  <si>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</si>
  <si>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</si>
  <si>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</si>
  <si>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</si>
  <si>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</si>
  <si>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</si>
  <si>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</si>
  <si>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</si>
  <si>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</si>
  <si>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</si>
  <si>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</si>
  <si>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</si>
  <si>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</si>
  <si>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</si>
  <si>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</si>
  <si>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</si>
  <si>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</si>
  <si>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</si>
  <si>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</si>
  <si>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</si>
  <si>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</si>
  <si>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</si>
  <si>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</si>
  <si>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</si>
  <si>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</si>
  <si>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</si>
  <si>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</si>
  <si>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</si>
  <si>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</si>
  <si>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</si>
  <si>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</si>
  <si>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</si>
  <si>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</si>
  <si>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</si>
  <si>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</si>
  <si>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</si>
  <si>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</si>
  <si>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</si>
  <si>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</si>
  <si>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</si>
  <si>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</si>
  <si>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</si>
  <si>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</si>
  <si>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</si>
  <si>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</si>
  <si>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</si>
  <si>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</si>
  <si>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</si>
  <si>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</si>
  <si>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</si>
  <si>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</si>
  <si>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</si>
  <si>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</si>
  <si>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</si>
  <si>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</si>
  <si>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</si>
  <si>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</si>
  <si>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</si>
  <si>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</si>
  <si>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</si>
  <si>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</si>
  <si>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</si>
  <si>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</si>
  <si>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</si>
  <si>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</si>
  <si>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</si>
  <si>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</si>
  <si>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</si>
  <si>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</si>
  <si>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</si>
  <si>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</si>
  <si>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</si>
  <si>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</si>
  <si>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</si>
  <si>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</si>
  <si>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</si>
  <si>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</si>
  <si>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</si>
  <si>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</si>
  <si>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</si>
  <si>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</si>
  <si>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</si>
  <si>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</si>
  <si>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</si>
  <si>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</si>
  <si>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</si>
  <si>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</si>
  <si>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</si>
  <si>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</si>
  <si>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</si>
  <si>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</si>
  <si>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</si>
  <si>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</si>
  <si>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</si>
  <si>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</si>
  <si>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</si>
  <si>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</si>
  <si>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</si>
  <si>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</si>
  <si>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</si>
  <si>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</si>
  <si>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</si>
  <si>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</si>
  <si>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</si>
  <si>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</si>
  <si>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</si>
  <si>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</si>
  <si>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</si>
  <si>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</si>
  <si>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</si>
  <si>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</si>
  <si>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</si>
  <si>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</si>
  <si>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</si>
  <si>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</si>
  <si>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</si>
  <si>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</si>
  <si>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</si>
  <si>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</si>
  <si>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</si>
  <si>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</si>
  <si>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</si>
  <si>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</si>
  <si>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</si>
  <si>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</si>
  <si>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</si>
  <si>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</si>
  <si>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</si>
  <si>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</si>
  <si>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</si>
  <si>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</si>
  <si>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</si>
  <si>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</si>
  <si>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</si>
  <si>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</si>
  <si>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</si>
  <si>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</si>
  <si>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</si>
  <si>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</si>
  <si>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</si>
  <si>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</si>
  <si>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</si>
  <si>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</si>
  <si>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</si>
  <si>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</si>
  <si>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</si>
  <si>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</si>
  <si>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</si>
  <si>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</si>
  <si>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</si>
  <si>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</si>
  <si>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</si>
  <si>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</si>
  <si>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</si>
  <si>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</si>
  <si>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</si>
  <si>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</si>
  <si>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</si>
  <si>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</si>
  <si>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</si>
  <si>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</si>
  <si>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</si>
  <si>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</si>
  <si>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</si>
  <si>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</si>
  <si>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</si>
  <si>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</si>
  <si>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</si>
  <si>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</si>
  <si>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</si>
  <si>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</si>
  <si>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</si>
  <si>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</si>
  <si>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</si>
  <si>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</si>
  <si>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</si>
  <si>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</si>
  <si>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</si>
  <si>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</si>
  <si>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</si>
  <si>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</si>
  <si>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</si>
  <si>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</si>
  <si>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</si>
  <si>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</si>
  <si>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</si>
  <si>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</si>
  <si>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</si>
  <si>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</si>
  <si>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</si>
  <si>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</si>
  <si>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</si>
  <si>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</si>
  <si>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</si>
  <si>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</si>
  <si>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</si>
  <si>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</si>
  <si>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</si>
  <si>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</si>
  <si>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</si>
  <si>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</si>
  <si>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</si>
  <si>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</si>
  <si>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</si>
  <si>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</si>
  <si>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</si>
  <si>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</si>
  <si>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</si>
  <si>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</si>
  <si>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</si>
  <si>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</si>
  <si>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</si>
  <si>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</si>
  <si>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</si>
  <si>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</si>
  <si>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</si>
  <si>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</si>
  <si>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</si>
  <si>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</si>
  <si>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</si>
  <si>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</si>
  <si>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</si>
  <si>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</si>
  <si>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</si>
  <si>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</si>
  <si>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</si>
  <si>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</si>
  <si>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</si>
  <si>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</si>
  <si>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</si>
  <si>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</si>
  <si>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</si>
  <si>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</si>
  <si>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</si>
  <si>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</si>
  <si>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</si>
  <si>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</si>
  <si>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</si>
  <si>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</si>
  <si>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</si>
  <si>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</si>
  <si>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</si>
  <si>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</si>
  <si>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</si>
  <si>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</si>
  <si>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</si>
  <si>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</si>
  <si>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</si>
  <si>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</si>
  <si>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</si>
  <si>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</si>
  <si>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</si>
  <si>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</si>
  <si>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</si>
  <si>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</si>
  <si>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</si>
  <si>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</si>
  <si>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</si>
  <si>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</si>
  <si>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</si>
  <si>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</si>
  <si>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</si>
  <si>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</si>
  <si>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</si>
  <si>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</si>
  <si>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</si>
  <si>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</si>
  <si>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</si>
  <si>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</si>
  <si>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</si>
  <si>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</si>
  <si>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</si>
  <si>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</si>
  <si>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</si>
  <si>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</si>
  <si>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</si>
  <si>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</si>
  <si>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</si>
  <si>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</si>
  <si>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</si>
  <si>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</si>
  <si>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</si>
  <si>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</si>
  <si>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</si>
  <si>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</si>
  <si>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</si>
  <si>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</si>
  <si>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</si>
  <si>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</si>
  <si>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</si>
  <si>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</si>
  <si>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</si>
  <si>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</si>
  <si>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</si>
  <si>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</si>
  <si>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</si>
  <si>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</si>
  <si>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</si>
  <si>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</si>
  <si>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</si>
  <si>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</si>
  <si>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</si>
  <si>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</si>
  <si>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</si>
  <si>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</si>
  <si>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</si>
  <si>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</si>
  <si>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</si>
  <si>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</si>
  <si>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</si>
  <si>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</si>
  <si>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</si>
  <si>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</si>
  <si>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</si>
  <si>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</si>
  <si>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</si>
  <si>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</si>
  <si>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</si>
  <si>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</si>
  <si>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</si>
  <si>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</si>
  <si>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</si>
  <si>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</si>
  <si>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</si>
  <si>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</si>
  <si>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</si>
  <si>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</si>
  <si>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</si>
  <si>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</si>
  <si>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</si>
  <si>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</si>
  <si>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</si>
  <si>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</si>
  <si>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</si>
  <si>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</si>
  <si>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</si>
  <si>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</si>
  <si>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</si>
  <si>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</si>
  <si>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</si>
  <si>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</si>
  <si>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</si>
  <si>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</si>
  <si>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</si>
  <si>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</si>
  <si>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</si>
  <si>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</si>
  <si>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</si>
  <si>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</si>
  <si>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</si>
  <si>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</si>
  <si>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</si>
  <si>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</si>
  <si>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</si>
  <si>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</si>
  <si>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</si>
  <si>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</si>
  <si>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</si>
  <si>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</si>
  <si>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</si>
  <si>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</si>
  <si>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</si>
  <si>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</si>
  <si>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</si>
  <si>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</si>
  <si>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</si>
  <si>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</si>
  <si>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</si>
  <si>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</si>
  <si>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</si>
  <si>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</si>
  <si>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</si>
  <si>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</si>
  <si>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</si>
  <si>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</si>
  <si>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</si>
  <si>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</si>
  <si>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</si>
  <si>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</si>
  <si>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</si>
  <si>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</si>
  <si>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</si>
  <si>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</si>
  <si>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</si>
  <si>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</si>
  <si>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</si>
  <si>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</si>
  <si>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</si>
  <si>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</si>
  <si>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</si>
  <si>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</si>
  <si>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</si>
  <si>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</si>
  <si>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</si>
  <si>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</si>
  <si>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</si>
  <si>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</si>
  <si>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</si>
  <si>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</si>
  <si>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</si>
  <si>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</si>
  <si>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</si>
  <si>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</si>
  <si>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</si>
  <si>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</si>
  <si>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</si>
  <si>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</si>
  <si>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</si>
  <si>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</si>
  <si>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</si>
  <si>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</si>
  <si>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</si>
  <si>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</si>
  <si>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</si>
  <si>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</si>
  <si>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</si>
  <si>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</si>
  <si>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</si>
  <si>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</si>
  <si>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</si>
  <si>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</si>
  <si>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</si>
  <si>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</si>
  <si>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</si>
  <si>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</si>
  <si>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</si>
  <si>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</si>
  <si>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</si>
  <si>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</si>
  <si>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</si>
  <si>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</si>
  <si>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</si>
  <si>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</si>
  <si>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</si>
  <si>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</si>
  <si>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</si>
  <si>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</si>
  <si>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</si>
  <si>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</si>
  <si>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</si>
  <si>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</si>
  <si>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</si>
  <si>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</si>
  <si>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</si>
  <si>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</si>
  <si>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</si>
  <si>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</si>
  <si>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</si>
  <si>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</si>
  <si>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</si>
  <si>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</si>
  <si>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</si>
  <si>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</si>
  <si>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</si>
  <si>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</si>
  <si>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</si>
  <si>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</si>
  <si>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</si>
  <si>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</si>
  <si>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</si>
  <si>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</si>
  <si>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</si>
  <si>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</si>
  <si>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</si>
  <si>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</si>
  <si>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</si>
  <si>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</si>
  <si>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</si>
  <si>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</si>
  <si>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</si>
  <si>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</si>
  <si>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</si>
  <si>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</si>
  <si>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</si>
  <si>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</si>
  <si>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</si>
  <si>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</si>
  <si>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</si>
  <si>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</si>
  <si>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</si>
  <si>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</si>
  <si>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</si>
  <si>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</si>
  <si>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</si>
  <si>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</si>
  <si>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</si>
  <si>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</si>
  <si>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</si>
  <si>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</si>
  <si>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</si>
  <si>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</si>
  <si>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</si>
  <si>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</si>
  <si>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</si>
  <si>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</si>
  <si>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</si>
  <si>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</si>
  <si>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</si>
  <si>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</si>
  <si>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</si>
  <si>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</si>
  <si>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</si>
  <si>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</si>
  <si>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</si>
  <si>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</si>
  <si>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</si>
  <si>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</si>
  <si>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</si>
  <si>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</si>
  <si>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</si>
  <si>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</si>
  <si>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</si>
  <si>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</si>
  <si>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</si>
  <si>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</si>
  <si>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</si>
  <si>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</si>
  <si>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</si>
  <si>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</si>
  <si>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</si>
  <si>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</si>
  <si>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</si>
  <si>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</si>
  <si>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</si>
  <si>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</si>
  <si>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</si>
  <si>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</si>
  <si>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</si>
  <si>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</si>
  <si>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</si>
  <si>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</si>
  <si>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</si>
  <si>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</si>
  <si>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</si>
  <si>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</si>
  <si>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</si>
  <si>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</si>
  <si>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</si>
  <si>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</si>
  <si>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</si>
  <si>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</si>
  <si>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</si>
  <si>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</si>
  <si>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</si>
  <si>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</si>
  <si>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</si>
  <si>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</si>
  <si>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</si>
  <si>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</si>
  <si>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</si>
  <si>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</si>
  <si>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</si>
  <si>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</si>
  <si>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</si>
  <si>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</si>
  <si>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</si>
  <si>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</si>
  <si>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</si>
  <si>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</si>
  <si>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</si>
  <si>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</si>
  <si>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</si>
  <si>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</si>
  <si>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</si>
  <si>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</si>
  <si>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</si>
  <si>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</si>
  <si>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</si>
  <si>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</si>
  <si>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</si>
  <si>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</si>
  <si>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</si>
  <si>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</si>
  <si>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</si>
  <si>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</si>
  <si>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</si>
  <si>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</si>
  <si>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</si>
  <si>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</si>
  <si>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</si>
  <si>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</si>
  <si>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</si>
  <si>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</si>
  <si>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</si>
  <si>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</si>
  <si>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</si>
  <si>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</si>
  <si>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</si>
  <si>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</si>
  <si>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</si>
  <si>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</si>
  <si>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</si>
  <si>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</si>
  <si>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</si>
  <si>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</si>
  <si>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</si>
  <si>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</si>
  <si>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</si>
  <si>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</si>
  <si>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</si>
  <si>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</si>
  <si>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</si>
  <si>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</si>
  <si>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</si>
  <si>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</si>
  <si>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</si>
  <si>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</si>
  <si>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</si>
  <si>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</si>
  <si>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</si>
  <si>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</si>
  <si>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</si>
  <si>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</si>
  <si>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</si>
  <si>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</si>
  <si>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</si>
  <si>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</si>
  <si>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</si>
  <si>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</si>
  <si>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</si>
  <si>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</si>
  <si>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</si>
  <si>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</si>
  <si>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</si>
  <si>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</si>
  <si>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</si>
  <si>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</si>
  <si>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</si>
  <si>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</si>
  <si>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</si>
  <si>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</si>
  <si>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</si>
  <si>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</si>
  <si>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</si>
  <si>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</si>
  <si>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</si>
  <si>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</si>
  <si>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</si>
  <si>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</si>
  <si>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</si>
  <si>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</si>
  <si>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</si>
  <si>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</si>
  <si>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</si>
  <si>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</si>
  <si>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</si>
  <si>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</si>
  <si>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</si>
  <si>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</si>
  <si>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</si>
  <si>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</si>
  <si>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</si>
  <si>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</si>
  <si>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</si>
  <si>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</si>
  <si>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</si>
  <si>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</si>
  <si>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</si>
  <si>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</si>
  <si>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</si>
  <si>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</si>
  <si>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</si>
  <si>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</si>
  <si>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</si>
  <si>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</si>
  <si>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</si>
  <si>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</si>
  <si>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</si>
  <si>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</si>
  <si>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</si>
  <si>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</si>
  <si>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</si>
  <si>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</si>
  <si>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</si>
  <si>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</si>
  <si>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</si>
  <si>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</si>
  <si>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</si>
  <si>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</si>
  <si>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</si>
  <si>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</si>
  <si>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</si>
  <si>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</si>
  <si>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</si>
  <si>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</si>
  <si>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</si>
  <si>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</si>
  <si>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</si>
  <si>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</si>
  <si>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</si>
  <si>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</si>
  <si>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</si>
  <si>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</si>
  <si>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</si>
  <si>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</si>
  <si>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</si>
  <si>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</si>
  <si>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</si>
  <si>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</si>
  <si>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</si>
  <si>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</si>
  <si>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</si>
  <si>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</si>
  <si>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</si>
  <si>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</si>
  <si>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</si>
  <si>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</si>
  <si>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</si>
  <si>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</si>
  <si>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</si>
  <si>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</si>
  <si>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</si>
  <si>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</si>
  <si>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</si>
  <si>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</si>
  <si>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</si>
  <si>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</si>
  <si>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</si>
  <si>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</si>
  <si>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</si>
  <si>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</si>
  <si>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</si>
  <si>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</si>
  <si>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</si>
  <si>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</si>
  <si>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</si>
  <si>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</si>
  <si>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</si>
  <si>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</si>
  <si>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</si>
  <si>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</si>
  <si>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</si>
  <si>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</si>
  <si>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</si>
  <si>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</si>
  <si>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</si>
  <si>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</si>
  <si>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</si>
  <si>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</si>
  <si>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</si>
  <si>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</si>
  <si>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</si>
  <si>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</si>
  <si>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</si>
  <si>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</si>
  <si>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</si>
  <si>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</si>
  <si>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</si>
  <si>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</si>
  <si>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</si>
  <si>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</si>
  <si>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</si>
  <si>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</si>
  <si>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</si>
  <si>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</si>
  <si>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</si>
  <si>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</si>
  <si>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</si>
  <si>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</si>
  <si>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</si>
  <si>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</si>
  <si>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</si>
  <si>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</si>
  <si>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</si>
  <si>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</si>
  <si>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</si>
  <si>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</si>
  <si>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</si>
  <si>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</si>
  <si>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</si>
  <si>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</si>
  <si>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</si>
  <si>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</si>
  <si>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</si>
  <si>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</si>
  <si>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</si>
  <si>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</si>
  <si>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</si>
  <si>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</si>
  <si>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</si>
  <si>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</si>
  <si>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</si>
  <si>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</si>
  <si>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</si>
  <si>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</si>
  <si>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</si>
  <si>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</si>
  <si>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</si>
  <si>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</si>
  <si>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</si>
  <si>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</si>
  <si>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</si>
  <si>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</si>
  <si>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</si>
  <si>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</si>
  <si>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</si>
  <si>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</si>
  <si>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</si>
  <si>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</si>
  <si>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</si>
  <si>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</si>
  <si>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</si>
  <si>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</si>
  <si>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</si>
  <si>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</si>
  <si>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</si>
  <si>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</si>
  <si>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</si>
  <si>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</si>
  <si>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</si>
  <si>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</si>
  <si>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</si>
  <si>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</si>
  <si>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</si>
  <si>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</si>
  <si>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</si>
  <si>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</si>
  <si>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</si>
  <si>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</si>
  <si>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</si>
  <si>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</si>
  <si>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</si>
  <si>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</si>
  <si>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</si>
  <si>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</si>
  <si>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</si>
  <si>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</si>
  <si>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</si>
  <si>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</si>
  <si>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</si>
  <si>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</si>
  <si>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</si>
  <si>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</si>
  <si>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</si>
  <si>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</si>
  <si>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</si>
  <si>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</si>
  <si>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</si>
  <si>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</si>
  <si>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</si>
  <si>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</si>
  <si>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</si>
  <si>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</si>
  <si>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</si>
  <si>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</si>
  <si>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</si>
  <si>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</si>
  <si>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</si>
  <si>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</si>
  <si>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</si>
  <si>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</si>
  <si>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</si>
  <si>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</si>
  <si>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</si>
  <si>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</si>
  <si>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</si>
  <si>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</si>
  <si>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</si>
  <si>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</si>
  <si>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</si>
  <si>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</si>
  <si>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</si>
  <si>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</si>
  <si>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</si>
  <si>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</si>
  <si>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</si>
  <si>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</si>
  <si>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</si>
  <si>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</si>
  <si>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</si>
  <si>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</si>
  <si>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</si>
  <si>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</si>
  <si>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</si>
  <si>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</si>
  <si>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</si>
  <si>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</si>
  <si>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</si>
  <si>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</si>
  <si>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</si>
  <si>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</si>
  <si>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</si>
  <si>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</si>
  <si>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</si>
  <si>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</si>
  <si>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</si>
  <si>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</si>
  <si>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</si>
  <si>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</si>
  <si>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</si>
  <si>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</si>
  <si>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</si>
  <si>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</si>
  <si>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</si>
  <si>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</si>
  <si>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</si>
  <si>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</si>
  <si>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</si>
  <si>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</si>
  <si>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</si>
  <si>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</si>
  <si>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</si>
  <si>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</si>
  <si>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</si>
  <si>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</si>
  <si>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</si>
  <si>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</si>
  <si>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</si>
  <si>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</si>
  <si>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</si>
  <si>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</si>
  <si>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</si>
  <si>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</si>
  <si>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</si>
  <si>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</si>
  <si>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</si>
  <si>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</si>
  <si>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</si>
  <si>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</si>
  <si>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</si>
  <si>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</si>
  <si>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</si>
  <si>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</si>
  <si>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</si>
  <si>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</si>
  <si>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</si>
  <si>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</si>
  <si>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</si>
  <si>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</si>
  <si>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</si>
  <si>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</si>
  <si>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</si>
  <si>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</si>
  <si>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</si>
  <si>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</si>
  <si>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</si>
  <si>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</si>
  <si>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</si>
  <si>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</si>
  <si>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</si>
  <si>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</si>
  <si>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</si>
  <si>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</si>
  <si>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</si>
  <si>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</si>
  <si>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</si>
  <si>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</si>
  <si>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</si>
  <si>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</si>
  <si>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</si>
  <si>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</si>
  <si>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</si>
  <si>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</si>
  <si>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</si>
  <si>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</si>
  <si>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</si>
  <si>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</si>
  <si>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</si>
  <si>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</si>
  <si>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</si>
  <si>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</si>
  <si>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</si>
  <si>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</si>
  <si>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</si>
  <si>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</si>
  <si>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</si>
  <si>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</si>
  <si>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</si>
  <si>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</si>
  <si>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</si>
  <si>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</si>
  <si>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</si>
  <si>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</si>
  <si>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</si>
  <si>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</si>
  <si>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</si>
  <si>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</si>
  <si>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</si>
  <si>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</si>
  <si>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</si>
  <si>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</si>
  <si>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</si>
  <si>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</si>
  <si>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</si>
  <si>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</si>
  <si>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</si>
  <si>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</si>
  <si>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</si>
  <si>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</si>
  <si>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</si>
  <si>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</si>
  <si>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</si>
  <si>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</si>
  <si>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</si>
  <si>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</si>
  <si>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</si>
  <si>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</si>
  <si>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</si>
  <si>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</si>
  <si>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</si>
  <si>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</si>
  <si>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</si>
  <si>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</si>
  <si>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</si>
  <si>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</si>
  <si>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</si>
  <si>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</si>
  <si>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</si>
  <si>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</si>
  <si>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</si>
  <si>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</si>
  <si>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</si>
  <si>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</si>
  <si>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</si>
  <si>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</si>
  <si>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</si>
  <si>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</si>
  <si>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</si>
  <si>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</si>
  <si>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</si>
  <si>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</si>
  <si>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</si>
  <si>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</si>
  <si>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</si>
  <si>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</si>
  <si>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</si>
  <si>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</si>
  <si>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</si>
  <si>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</si>
  <si>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</si>
  <si>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</si>
  <si>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</si>
  <si>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</si>
  <si>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</si>
  <si>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</si>
  <si>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</si>
  <si>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</si>
  <si>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</si>
  <si>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</si>
  <si>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</si>
  <si>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</si>
  <si>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</si>
  <si>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</si>
  <si>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</si>
  <si>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</si>
  <si>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</si>
  <si>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</si>
  <si>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</si>
  <si>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</si>
  <si>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</si>
  <si>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</si>
  <si>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</si>
  <si>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</si>
  <si>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</si>
  <si>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</si>
  <si>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</si>
  <si>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</si>
  <si>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</si>
  <si>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</si>
  <si>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</si>
  <si>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</si>
  <si>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</si>
  <si>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</si>
  <si>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</si>
  <si>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</si>
  <si>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</si>
  <si>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</si>
  <si>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</si>
  <si>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</si>
  <si>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</si>
  <si>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</si>
  <si>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</si>
  <si>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</si>
  <si>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</si>
  <si>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</si>
  <si>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</si>
  <si>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</si>
  <si>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</si>
  <si>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</si>
  <si>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</si>
  <si>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</si>
  <si>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</si>
  <si>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</si>
  <si>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</si>
  <si>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</si>
  <si>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</si>
  <si>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</si>
  <si>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</si>
  <si>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</si>
  <si>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</si>
  <si>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</si>
  <si>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</si>
  <si>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</si>
  <si>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</si>
  <si>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</si>
  <si>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</si>
  <si>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</si>
  <si>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</si>
  <si>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</si>
  <si>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</si>
  <si>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</si>
  <si>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</si>
  <si>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</si>
  <si>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</si>
  <si>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</si>
  <si>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</si>
  <si>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</si>
  <si>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</si>
  <si>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</si>
  <si>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</si>
  <si>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</si>
  <si>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</si>
  <si>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</si>
  <si>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</si>
  <si>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</si>
  <si>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</si>
  <si>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</si>
  <si>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</si>
  <si>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</si>
  <si>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</si>
  <si>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</si>
  <si>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</si>
  <si>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</si>
  <si>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</si>
  <si>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</si>
  <si>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</si>
  <si>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</si>
  <si>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</si>
  <si>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</si>
  <si>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</si>
  <si>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</si>
  <si>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</si>
  <si>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</si>
  <si>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</si>
  <si>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</si>
  <si>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</si>
  <si>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</si>
  <si>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</si>
  <si>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</si>
  <si>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</si>
  <si>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</si>
  <si>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</si>
  <si>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</si>
  <si>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</si>
  <si>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</si>
  <si>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</si>
  <si>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</si>
  <si>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</si>
  <si>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</si>
  <si>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</si>
  <si>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</si>
  <si>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</si>
  <si>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</si>
  <si>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</si>
  <si>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</si>
  <si>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</si>
  <si>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</si>
  <si>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</si>
  <si>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</si>
  <si>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</si>
  <si>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</si>
  <si>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</si>
  <si>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</si>
  <si>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</si>
  <si>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</si>
  <si>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</si>
  <si>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</si>
  <si>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</si>
  <si>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</si>
  <si>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</si>
  <si>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</si>
  <si>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</si>
  <si>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</si>
  <si>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</si>
  <si>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</si>
  <si>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</si>
  <si>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</si>
  <si>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</si>
  <si>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</si>
  <si>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</si>
  <si>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</si>
  <si>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</si>
  <si>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</si>
  <si>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</si>
  <si>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</si>
  <si>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</si>
  <si>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</si>
  <si>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</si>
  <si>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</si>
  <si>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</si>
  <si>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</si>
  <si>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</si>
  <si>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</si>
  <si>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</si>
  <si>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</si>
  <si>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</si>
  <si>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</si>
  <si>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</si>
  <si>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</si>
  <si>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</si>
  <si>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</si>
  <si>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</si>
  <si>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</si>
  <si>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</si>
  <si>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</si>
  <si>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</si>
  <si>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</si>
  <si>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</si>
  <si>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</si>
  <si>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</si>
  <si>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</si>
  <si>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</si>
  <si>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</si>
  <si>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</si>
  <si>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</si>
  <si>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</si>
  <si>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</si>
  <si>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</si>
  <si>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</si>
  <si>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</si>
  <si>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</si>
  <si>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</si>
  <si>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</si>
  <si>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</si>
  <si>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</si>
  <si>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</si>
  <si>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</si>
  <si>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</si>
  <si>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</si>
  <si>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</si>
  <si>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</si>
  <si>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</si>
  <si>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</si>
  <si>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</si>
  <si>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</si>
  <si>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</si>
  <si>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</si>
  <si>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</si>
  <si>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</si>
  <si>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</si>
  <si>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</si>
  <si>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</si>
  <si>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</si>
  <si>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</si>
  <si>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</si>
  <si>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</si>
  <si>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</si>
  <si>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</si>
  <si>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</si>
  <si>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</si>
  <si>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</si>
  <si>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</si>
  <si>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</si>
  <si>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</si>
  <si>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</si>
  <si>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</si>
  <si>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</si>
  <si>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</si>
  <si>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</si>
  <si>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</si>
  <si>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</si>
  <si>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</si>
  <si>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</si>
  <si>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</si>
  <si>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</si>
  <si>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</si>
  <si>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</si>
  <si>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</si>
  <si>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</si>
  <si>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</si>
  <si>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</si>
  <si>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</si>
  <si>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</si>
  <si>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</si>
  <si>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</si>
  <si>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</si>
  <si>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</si>
  <si>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</si>
  <si>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</si>
  <si>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</si>
  <si>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</si>
  <si>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</si>
  <si>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</si>
  <si>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</si>
  <si>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</si>
  <si>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</si>
  <si>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</si>
  <si>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</si>
  <si>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</si>
  <si>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</si>
  <si>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</si>
  <si>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</si>
  <si>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</si>
  <si>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</si>
  <si>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</si>
  <si>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</si>
  <si>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</si>
  <si>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</si>
  <si>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</si>
  <si>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</si>
  <si>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</si>
  <si>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</si>
  <si>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</si>
  <si>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</si>
  <si>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</si>
  <si>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</si>
  <si>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</si>
  <si>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</si>
  <si>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</si>
  <si>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</si>
  <si>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</si>
  <si>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</si>
  <si>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</si>
  <si>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</si>
  <si>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</si>
  <si>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</si>
  <si>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</si>
  <si>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</si>
  <si>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</si>
  <si>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</si>
  <si>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</si>
  <si>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</si>
  <si>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</si>
  <si>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</si>
  <si>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</si>
  <si>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</si>
  <si>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</si>
  <si>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</si>
  <si>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</si>
  <si>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</si>
  <si>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</si>
  <si>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</si>
  <si>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</si>
  <si>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</si>
  <si>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</si>
  <si>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</si>
  <si>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</si>
  <si>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</si>
  <si>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</si>
  <si>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</si>
  <si>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</si>
  <si>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</si>
  <si>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</si>
  <si>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</si>
  <si>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</si>
  <si>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</si>
  <si>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</si>
  <si>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</si>
  <si>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</si>
  <si>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</si>
  <si>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</si>
  <si>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</si>
  <si>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</si>
  <si>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</si>
  <si>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</si>
  <si>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</si>
  <si>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</si>
  <si>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</si>
  <si>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</si>
  <si>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</si>
  <si>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</si>
  <si>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</si>
  <si>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</si>
  <si>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</si>
  <si>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</si>
  <si>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</si>
  <si>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</si>
  <si>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</si>
  <si>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</si>
  <si>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</si>
  <si>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</si>
  <si>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</si>
  <si>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</si>
  <si>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</si>
  <si>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</si>
  <si>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</si>
  <si>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</si>
  <si>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</si>
  <si>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</si>
  <si>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</si>
  <si>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</si>
  <si>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</si>
  <si>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</si>
  <si>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</si>
  <si>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</si>
  <si>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</si>
  <si>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</si>
  <si>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</si>
  <si>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</si>
  <si>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</si>
  <si>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</si>
  <si>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</si>
  <si>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</si>
  <si>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</si>
  <si>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</si>
  <si>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</si>
  <si>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</si>
  <si>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</si>
  <si>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</si>
  <si>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</si>
  <si>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</si>
  <si>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</si>
  <si>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</si>
  <si>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</si>
  <si>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</si>
  <si>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</si>
  <si>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</si>
  <si>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</si>
  <si>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</si>
  <si>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</si>
  <si>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</si>
  <si>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</si>
  <si>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</si>
  <si>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</si>
  <si>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</si>
  <si>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</si>
  <si>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</si>
  <si>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</si>
  <si>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</si>
  <si>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</si>
  <si>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</si>
  <si>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</si>
  <si>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</si>
  <si>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</si>
  <si>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</si>
  <si>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</si>
  <si>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</si>
  <si>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</si>
  <si>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</si>
  <si>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</si>
  <si>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</si>
  <si>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</si>
  <si>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</si>
  <si>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</si>
  <si>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</si>
  <si>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</si>
  <si>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</si>
  <si>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</si>
  <si>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</si>
  <si>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</si>
  <si>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</si>
  <si>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</si>
  <si>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</si>
  <si>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</si>
  <si>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</si>
  <si>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</si>
  <si>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</si>
  <si>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</si>
  <si>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</si>
  <si>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</si>
  <si>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</si>
  <si>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</si>
  <si>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</si>
  <si>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</si>
  <si>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</si>
  <si>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</si>
  <si>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</si>
  <si>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</si>
  <si>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</si>
  <si>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</si>
  <si>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</si>
  <si>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</si>
  <si>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</si>
  <si>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</si>
  <si>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</si>
  <si>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</si>
  <si>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</si>
  <si>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</si>
  <si>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</si>
  <si>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</si>
  <si>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</si>
  <si>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</si>
  <si>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</si>
  <si>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</si>
  <si>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</si>
  <si>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</si>
  <si>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</si>
  <si>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</si>
  <si>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</si>
  <si>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</si>
  <si>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</si>
  <si>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</si>
  <si>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</si>
  <si>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</si>
  <si>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</si>
  <si>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</si>
  <si>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</si>
  <si>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</si>
  <si>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</si>
  <si>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</si>
  <si>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</si>
  <si>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</si>
  <si>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</si>
  <si>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</si>
  <si>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</si>
  <si>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</si>
  <si>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</si>
  <si>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</si>
  <si>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</si>
  <si>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</si>
  <si>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</si>
  <si>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</si>
  <si>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</si>
  <si>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</si>
  <si>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</si>
  <si>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</si>
  <si>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</si>
  <si>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</si>
  <si>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</si>
  <si>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</si>
  <si>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</si>
  <si>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</si>
  <si>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</si>
  <si>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</si>
  <si>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</si>
  <si>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</si>
  <si>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</si>
  <si>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</si>
  <si>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</si>
  <si>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</si>
  <si>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</si>
  <si>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</si>
  <si>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</si>
  <si>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</si>
  <si>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</si>
  <si>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</si>
  <si>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</si>
  <si>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</si>
  <si>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</si>
  <si>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</si>
  <si>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</si>
  <si>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</si>
  <si>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</si>
  <si>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</si>
  <si>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</si>
  <si>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</si>
  <si>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</si>
  <si>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</si>
  <si>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</si>
  <si>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</si>
  <si>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</si>
  <si>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</si>
  <si>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</si>
  <si>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</si>
  <si>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</si>
  <si>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</si>
  <si>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</si>
  <si>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</si>
  <si>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</si>
  <si>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</si>
  <si>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</si>
  <si>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</si>
  <si>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</si>
  <si>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</si>
  <si>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</si>
  <si>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</si>
  <si>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</si>
  <si>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</si>
  <si>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</si>
  <si>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</si>
  <si>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</si>
  <si>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</si>
  <si>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</si>
  <si>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</si>
  <si>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</si>
  <si>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</si>
  <si>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</si>
  <si>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</si>
  <si>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</si>
  <si>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</si>
  <si>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</si>
  <si>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</si>
  <si>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</si>
  <si>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</si>
  <si>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</si>
  <si>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</si>
  <si>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</si>
  <si>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</si>
  <si>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</si>
  <si>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</si>
  <si>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</si>
  <si>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</si>
  <si>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</si>
  <si>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</si>
  <si>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</si>
  <si>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</si>
  <si>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</si>
  <si>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</si>
  <si>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</si>
  <si>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</si>
  <si>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</si>
  <si>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</si>
  <si>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</si>
  <si>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</si>
  <si>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</si>
  <si>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</si>
  <si>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</si>
  <si>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</si>
  <si>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</si>
  <si>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</si>
  <si>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</si>
  <si>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</si>
  <si>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</si>
  <si>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</si>
  <si>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</si>
  <si>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</si>
  <si>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</si>
  <si>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</si>
  <si>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</si>
  <si>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</si>
  <si>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</si>
  <si>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</si>
  <si>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</si>
  <si>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</si>
  <si>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</si>
  <si>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</si>
  <si>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</si>
  <si>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</si>
  <si>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</si>
  <si>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</si>
  <si>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</si>
  <si>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</si>
  <si>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</si>
  <si>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</si>
  <si>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</si>
  <si>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</si>
  <si>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</si>
  <si>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</si>
  <si>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</si>
  <si>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</si>
  <si>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</si>
  <si>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</si>
  <si>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</si>
  <si>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</si>
  <si>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</si>
  <si>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</si>
  <si>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</si>
  <si>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</si>
  <si>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</si>
  <si>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</si>
  <si>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</si>
  <si>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</si>
  <si>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</si>
  <si>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</si>
  <si>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</si>
  <si>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</si>
  <si>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</si>
  <si>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</si>
  <si>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</si>
  <si>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</si>
  <si>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</si>
  <si>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</si>
  <si>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</si>
  <si>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</si>
  <si>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</si>
  <si>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</si>
  <si>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</si>
  <si>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</si>
  <si>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</si>
  <si>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</si>
  <si>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</si>
  <si>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</si>
  <si>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</si>
  <si>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</si>
  <si>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</si>
  <si>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</si>
  <si>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</si>
  <si>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</si>
  <si>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</si>
  <si>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</si>
  <si>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</si>
  <si>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</si>
  <si>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</si>
  <si>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</si>
  <si>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</si>
  <si>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</si>
  <si>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</si>
  <si>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</si>
  <si>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</si>
  <si>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</si>
  <si>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</si>
  <si>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</si>
  <si>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</si>
  <si>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</si>
  <si>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</si>
  <si>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</si>
  <si>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</si>
  <si>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</si>
  <si>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</si>
  <si>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</si>
  <si>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</si>
  <si>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</si>
  <si>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</si>
  <si>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</si>
  <si>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</si>
  <si>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</si>
  <si>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</si>
  <si>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</si>
  <si>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</si>
  <si>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</si>
  <si>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</si>
  <si>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</si>
  <si>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</si>
  <si>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</si>
  <si>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</si>
  <si>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</si>
  <si>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</si>
  <si>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</si>
  <si>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</si>
  <si>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</si>
  <si>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</si>
  <si>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</si>
  <si>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</si>
  <si>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</si>
  <si>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</si>
  <si>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</si>
  <si>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</si>
  <si>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</si>
  <si>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</si>
  <si>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</si>
  <si>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</si>
  <si>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</si>
  <si>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</si>
  <si>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</si>
  <si>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</si>
  <si>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</si>
  <si>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</si>
  <si>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</si>
  <si>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</si>
  <si>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</si>
  <si>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</si>
  <si>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</si>
  <si>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</si>
  <si>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</si>
  <si>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</si>
  <si>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</si>
  <si>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</si>
  <si>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</si>
  <si>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</si>
  <si>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</si>
  <si>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</si>
  <si>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</si>
  <si>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</si>
  <si>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</si>
  <si>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</si>
  <si>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</si>
  <si>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</si>
  <si>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</si>
  <si>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</si>
  <si>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</si>
  <si>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</si>
  <si>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</si>
  <si>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</si>
  <si>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</si>
  <si>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</si>
  <si>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</si>
  <si>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</si>
  <si>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</si>
  <si>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</si>
  <si>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</si>
  <si>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</si>
  <si>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</si>
  <si>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</si>
  <si>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</si>
  <si>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</si>
  <si>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</si>
  <si>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</si>
  <si>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</si>
  <si>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</si>
  <si>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</si>
  <si>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</si>
  <si>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</si>
  <si>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</si>
  <si>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</si>
  <si>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</si>
  <si>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</si>
  <si>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</si>
  <si>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</si>
  <si>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</si>
  <si>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</si>
  <si>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</si>
  <si>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</si>
  <si>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</si>
  <si>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</si>
  <si>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</si>
  <si>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</si>
  <si>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</si>
  <si>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</si>
  <si>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</si>
  <si>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</si>
  <si>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</si>
  <si>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</si>
  <si>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</si>
  <si>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</si>
  <si>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</si>
  <si>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</si>
  <si>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</si>
  <si>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</si>
  <si>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</si>
  <si>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</si>
  <si>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</si>
  <si>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</si>
  <si>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</si>
  <si>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</si>
  <si>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</si>
  <si>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</si>
  <si>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</si>
  <si>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</si>
  <si>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</si>
  <si>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</si>
  <si>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</si>
  <si>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</si>
  <si>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</si>
  <si>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</si>
  <si>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</si>
  <si>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</si>
  <si>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</si>
  <si>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</si>
  <si>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</si>
  <si>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</si>
  <si>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</si>
  <si>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</si>
  <si>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</si>
  <si>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</si>
  <si>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</si>
  <si>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</si>
  <si>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</si>
  <si>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</si>
  <si>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</si>
  <si>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</si>
  <si>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</si>
  <si>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</si>
  <si>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</si>
  <si>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</si>
  <si>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</si>
  <si>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</si>
  <si>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</si>
  <si>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</si>
  <si>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</si>
  <si>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</si>
  <si>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</si>
  <si>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</si>
  <si>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</si>
  <si>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</si>
  <si>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</si>
  <si>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</si>
  <si>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</si>
  <si>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</si>
  <si>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</si>
  <si>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</si>
  <si>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</si>
  <si>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</si>
  <si>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</si>
  <si>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</si>
  <si>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</si>
  <si>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</si>
  <si>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</si>
  <si>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</si>
  <si>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</si>
  <si>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</si>
  <si>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</si>
  <si>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</si>
  <si>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</si>
  <si>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</si>
  <si>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</si>
  <si>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</si>
  <si>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</si>
  <si>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</si>
  <si>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</si>
  <si>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</si>
  <si>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</si>
  <si>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</si>
  <si>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</si>
  <si>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</si>
  <si>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</si>
  <si>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</si>
  <si>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</si>
  <si>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</si>
  <si>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</si>
  <si>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</si>
  <si>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</si>
  <si>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</si>
  <si>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</si>
  <si>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</si>
  <si>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</si>
  <si>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</si>
  <si>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</si>
  <si>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</si>
  <si>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</si>
  <si>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</si>
  <si>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</si>
  <si>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</si>
  <si>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</si>
  <si>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</si>
  <si>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</si>
  <si>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</si>
  <si>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</si>
  <si>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</si>
  <si>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</si>
  <si>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</si>
  <si>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</si>
  <si>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</si>
  <si>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</si>
  <si>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</si>
  <si>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</si>
  <si>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</si>
  <si>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</si>
  <si>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</si>
  <si>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</si>
  <si>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</si>
  <si>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</si>
  <si>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</si>
  <si>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</si>
  <si>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</si>
  <si>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</si>
  <si>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</si>
  <si>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</si>
  <si>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</si>
  <si>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</si>
  <si>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</si>
  <si>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</si>
  <si>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</si>
  <si>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</si>
  <si>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</si>
  <si>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</si>
  <si>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</si>
  <si>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</si>
  <si>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</si>
  <si>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</si>
  <si>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</si>
  <si>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</si>
  <si>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</si>
  <si>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</si>
  <si>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</si>
  <si>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</si>
  <si>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</si>
  <si>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</si>
  <si>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</si>
  <si>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</si>
  <si>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</si>
  <si>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</si>
  <si>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</si>
  <si>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</si>
  <si>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</si>
  <si>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</si>
  <si>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</si>
  <si>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</si>
  <si>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</si>
  <si>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</si>
  <si>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</si>
  <si>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</si>
  <si>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</si>
  <si>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</si>
  <si>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</si>
  <si>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</si>
  <si>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</si>
  <si>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</si>
  <si>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</si>
  <si>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</si>
  <si>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</si>
  <si>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</si>
  <si>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</si>
  <si>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</si>
  <si>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</si>
  <si>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</si>
  <si>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</si>
  <si>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</si>
  <si>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</si>
  <si>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</si>
  <si>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</si>
  <si>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</si>
  <si>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</si>
  <si>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</si>
  <si>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</si>
  <si>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</si>
  <si>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</si>
  <si>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</si>
  <si>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</si>
  <si>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</si>
  <si>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</si>
  <si>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</si>
  <si>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</si>
  <si>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</si>
  <si>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</si>
  <si>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</si>
  <si>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</si>
  <si>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</si>
  <si>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</si>
  <si>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</si>
  <si>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</si>
  <si>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</si>
  <si>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</si>
  <si>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</si>
  <si>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</si>
  <si>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</si>
  <si>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</si>
  <si>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</si>
  <si>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</si>
  <si>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</si>
  <si>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</si>
  <si>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</si>
  <si>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</si>
  <si>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</si>
  <si>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</si>
  <si>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</si>
  <si>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</si>
  <si>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</si>
  <si>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</si>
  <si>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</si>
  <si>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</si>
  <si>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</si>
  <si>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</si>
  <si>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</si>
  <si>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</si>
  <si>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</si>
  <si>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</si>
  <si>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</si>
  <si>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</si>
  <si>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</si>
  <si>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</si>
  <si>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</si>
  <si>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</si>
  <si>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</si>
  <si>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</si>
  <si>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</si>
  <si>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</si>
  <si>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</si>
  <si>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</si>
  <si>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</si>
  <si>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</si>
  <si>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</si>
  <si>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</si>
  <si>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</si>
  <si>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</si>
  <si>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</si>
  <si>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</si>
  <si>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</si>
  <si>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</si>
  <si>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</si>
  <si>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</si>
  <si>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</si>
  <si>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</si>
  <si>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</si>
  <si>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</si>
  <si>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</si>
  <si>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</si>
  <si>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</si>
  <si>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</si>
  <si>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</si>
  <si>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</si>
  <si>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</si>
  <si>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</si>
  <si>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</si>
  <si>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</si>
  <si>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</si>
  <si>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</si>
  <si>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</si>
  <si>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</si>
  <si>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</si>
  <si>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</si>
  <si>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</si>
  <si>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</si>
  <si>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</si>
  <si>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</si>
  <si>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</si>
  <si>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</si>
  <si>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</si>
  <si>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</si>
  <si>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</si>
  <si>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</si>
  <si>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</si>
  <si>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</si>
  <si>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</si>
  <si>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</si>
  <si>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</si>
  <si>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</si>
  <si>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</si>
  <si>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</si>
  <si>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</si>
  <si>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</si>
  <si>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</si>
  <si>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</si>
  <si>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</si>
  <si>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</si>
  <si>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</si>
  <si>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</si>
  <si>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</si>
  <si>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</si>
  <si>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</si>
  <si>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</si>
  <si>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</si>
  <si>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</si>
  <si>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</si>
  <si>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</si>
  <si>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</si>
  <si>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</si>
  <si>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</si>
  <si>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</si>
  <si>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</si>
  <si>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</si>
  <si>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</si>
  <si>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</si>
  <si>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</si>
  <si>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</si>
  <si>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</si>
  <si>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</si>
  <si>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</si>
  <si>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</si>
  <si>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</si>
  <si>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</si>
  <si>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</si>
  <si>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</si>
  <si>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</si>
  <si>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</si>
  <si>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</si>
  <si>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</si>
  <si>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</si>
  <si>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</si>
  <si>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</si>
  <si>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</si>
  <si>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</si>
  <si>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</si>
  <si>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</si>
  <si>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</si>
  <si>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</si>
  <si>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</si>
  <si>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</si>
  <si>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</si>
  <si>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</si>
  <si>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</si>
  <si>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</si>
  <si>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</si>
  <si>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</si>
  <si>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</si>
  <si>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</si>
  <si>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</si>
  <si>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</si>
  <si>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</si>
  <si>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</si>
  <si>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</si>
  <si>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</si>
  <si>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</si>
  <si>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</si>
  <si>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</si>
  <si>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</si>
  <si>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</si>
  <si>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</si>
  <si>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</si>
  <si>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</si>
  <si>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</si>
  <si>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</si>
  <si>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</si>
  <si>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</si>
  <si>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</si>
  <si>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</si>
  <si>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</si>
  <si>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</si>
  <si>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</si>
  <si>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</si>
  <si>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</si>
  <si>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</si>
  <si>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</si>
  <si>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</si>
  <si>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</si>
  <si>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</si>
  <si>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</si>
  <si>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</si>
  <si>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</si>
  <si>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</si>
  <si>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</si>
  <si>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</si>
  <si>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</si>
  <si>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</si>
  <si>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</si>
  <si>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</si>
  <si>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</si>
  <si>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</si>
  <si>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</si>
  <si>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</si>
  <si>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</si>
  <si>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</si>
  <si>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</si>
  <si>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</si>
  <si>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</si>
  <si>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</si>
  <si>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</si>
  <si>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</si>
  <si>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</si>
  <si>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</si>
  <si>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</si>
  <si>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</si>
  <si>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</si>
  <si>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</si>
  <si>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</si>
  <si>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</si>
  <si>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</si>
  <si>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</si>
  <si>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</si>
  <si>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</si>
  <si>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</si>
  <si>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</si>
  <si>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</si>
  <si>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</si>
  <si>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</si>
  <si>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</si>
  <si>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</si>
  <si>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</si>
  <si>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</si>
  <si>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</si>
  <si>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</si>
  <si>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</si>
  <si>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</si>
  <si>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</si>
  <si>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</si>
  <si>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</si>
  <si>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</si>
  <si>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</si>
  <si>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</si>
  <si>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</si>
  <si>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</si>
  <si>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</si>
  <si>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</si>
  <si>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</si>
  <si>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</si>
  <si>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</si>
  <si>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</si>
  <si>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</si>
  <si>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</si>
  <si>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</si>
  <si>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</si>
  <si>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</si>
  <si>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</si>
  <si>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</si>
  <si>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</si>
  <si>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</si>
  <si>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</si>
  <si>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</si>
  <si>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</si>
  <si>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</si>
  <si>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</si>
  <si>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</si>
  <si>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</si>
  <si>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</si>
  <si>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</si>
  <si>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</si>
  <si>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</si>
  <si>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</si>
  <si>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</si>
  <si>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</si>
  <si>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</si>
  <si>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</si>
  <si>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</si>
  <si>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</si>
  <si>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</si>
  <si>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</si>
  <si>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</si>
  <si>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</si>
  <si>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</si>
  <si>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</si>
  <si>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</si>
  <si>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</si>
  <si>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</si>
  <si>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</si>
  <si>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</si>
  <si>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</si>
  <si>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</si>
  <si>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</si>
  <si>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</si>
  <si>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</si>
  <si>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</si>
  <si>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</si>
  <si>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</si>
  <si>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</si>
  <si>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</si>
  <si>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</si>
  <si>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</si>
  <si>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</si>
  <si>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</si>
  <si>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</si>
  <si>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</si>
  <si>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</si>
  <si>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</si>
  <si>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</si>
  <si>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</si>
  <si>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</si>
  <si>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</si>
  <si>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</si>
  <si>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</si>
  <si>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</si>
  <si>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</si>
  <si>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</si>
  <si>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</si>
  <si>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</si>
  <si>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</si>
  <si>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</si>
  <si>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</si>
  <si>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</si>
  <si>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</si>
  <si>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</si>
  <si>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</si>
  <si>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</si>
  <si>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</si>
  <si>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</si>
  <si>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</si>
  <si>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</si>
  <si>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</si>
  <si>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</si>
  <si>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</si>
  <si>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</si>
  <si>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</si>
  <si>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</si>
  <si>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</si>
  <si>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</si>
  <si>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</si>
  <si>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</si>
  <si>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</si>
  <si>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</si>
  <si>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</si>
  <si>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</si>
  <si>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</si>
  <si>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</si>
  <si>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</si>
  <si>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</si>
  <si>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</si>
  <si>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</si>
  <si>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</si>
  <si>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</si>
  <si>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</si>
  <si>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</si>
  <si>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</si>
  <si>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</si>
  <si>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</si>
  <si>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</si>
  <si>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</si>
  <si>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</si>
  <si>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</si>
  <si>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</si>
  <si>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</si>
  <si>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</si>
  <si>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</si>
  <si>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</si>
  <si>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</si>
  <si>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</si>
  <si>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</si>
  <si>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</si>
  <si>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</si>
  <si>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</si>
  <si>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</si>
  <si>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</si>
  <si>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</si>
  <si>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</si>
  <si>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</si>
  <si>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</si>
  <si>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</si>
  <si>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</si>
  <si>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</si>
  <si>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</si>
  <si>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</si>
  <si>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</si>
  <si>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</si>
  <si>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</si>
  <si>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</si>
  <si>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</si>
  <si>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</si>
  <si>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</si>
  <si>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</si>
  <si>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</si>
  <si>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</si>
  <si>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</si>
  <si>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</si>
  <si>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</si>
  <si>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</si>
  <si>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</si>
  <si>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</si>
  <si>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</si>
  <si>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</si>
  <si>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</si>
  <si>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</si>
  <si>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</si>
  <si>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</si>
  <si>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</si>
  <si>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</si>
  <si>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</si>
  <si>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</si>
  <si>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</si>
  <si>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</si>
  <si>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</si>
  <si>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</si>
  <si>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</si>
  <si>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</si>
  <si>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</si>
  <si>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</si>
  <si>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</si>
  <si>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</si>
  <si>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</si>
  <si>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</si>
  <si>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</si>
  <si>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</si>
  <si>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</si>
  <si>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</si>
  <si>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</si>
  <si>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</si>
  <si>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</si>
  <si>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</si>
  <si>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</si>
  <si>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</si>
  <si>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</si>
  <si>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</si>
  <si>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</si>
  <si>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</si>
  <si>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</si>
  <si>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</si>
  <si>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</si>
  <si>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</si>
  <si>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</si>
  <si>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</si>
  <si>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</si>
  <si>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</si>
  <si>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</si>
  <si>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</si>
  <si>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</si>
  <si>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</si>
  <si>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</si>
  <si>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</si>
  <si>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</si>
  <si>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</si>
  <si>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</si>
  <si>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</si>
  <si>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</si>
  <si>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</si>
  <si>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</si>
  <si>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</si>
  <si>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</si>
  <si>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</si>
  <si>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</si>
  <si>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</si>
  <si>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</si>
  <si>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</si>
  <si>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</si>
  <si>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</si>
  <si>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</si>
  <si>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</si>
  <si>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</si>
  <si>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</si>
  <si>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</si>
  <si>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</si>
  <si>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</si>
  <si>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</si>
  <si>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</si>
  <si>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</si>
  <si>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</si>
  <si>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</si>
  <si>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</si>
  <si>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</si>
  <si>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</si>
  <si>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</si>
  <si>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</si>
  <si>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</si>
  <si>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</si>
  <si>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</si>
  <si>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</si>
  <si>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</si>
  <si>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</si>
  <si>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</si>
  <si>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</si>
  <si>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</si>
  <si>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</si>
  <si>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</si>
  <si>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</si>
  <si>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</si>
  <si>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</si>
  <si>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</si>
  <si>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</si>
  <si>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</si>
  <si>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</si>
  <si>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</si>
  <si>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</si>
  <si>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</si>
  <si>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</si>
  <si>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</si>
  <si>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</si>
  <si>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</si>
  <si>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</si>
  <si>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</si>
  <si>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</si>
  <si>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</si>
  <si>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</si>
  <si>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</si>
  <si>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</si>
  <si>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</si>
  <si>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</si>
  <si>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</si>
  <si>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</si>
  <si>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</si>
  <si>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</si>
  <si>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</si>
  <si>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</si>
  <si>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</si>
  <si>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</si>
  <si>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</si>
  <si>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</si>
  <si>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</si>
  <si>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</si>
  <si>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</si>
  <si>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</si>
  <si>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</si>
  <si>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</si>
  <si>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</si>
  <si>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</si>
  <si>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</si>
  <si>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</si>
  <si>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</si>
  <si>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</si>
  <si>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</si>
  <si>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</si>
  <si>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</si>
  <si>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</si>
  <si>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</si>
  <si>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</si>
  <si>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</si>
  <si>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</si>
  <si>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</si>
  <si>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</si>
  <si>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</si>
  <si>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</si>
  <si>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</si>
  <si>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</si>
  <si>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</si>
  <si>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</si>
  <si>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</si>
  <si>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</si>
  <si>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</si>
  <si>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</si>
  <si>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</si>
  <si>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</si>
  <si>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</si>
  <si>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</si>
  <si>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</si>
  <si>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</si>
  <si>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</si>
  <si>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</si>
  <si>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</si>
  <si>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</si>
  <si>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</si>
  <si>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</si>
  <si>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</si>
  <si>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</si>
  <si>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</si>
  <si>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</si>
  <si>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</si>
  <si>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</si>
  <si>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</si>
  <si>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</si>
  <si>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</si>
  <si>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</si>
  <si>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</si>
  <si>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</si>
  <si>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</si>
  <si>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</si>
  <si>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</si>
  <si>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</si>
  <si>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</si>
  <si>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</si>
  <si>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</si>
  <si>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</si>
  <si>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</si>
  <si>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</si>
  <si>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</si>
  <si>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</si>
  <si>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</si>
  <si>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</si>
  <si>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</si>
  <si>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</si>
  <si>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</si>
  <si>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</si>
  <si>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</si>
  <si>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</si>
  <si>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</si>
  <si>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</si>
  <si>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</si>
  <si>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</si>
  <si>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</si>
  <si>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</si>
  <si>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</si>
  <si>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</si>
  <si>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</si>
  <si>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</si>
  <si>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</si>
  <si>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</si>
  <si>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</si>
  <si>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</si>
  <si>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</si>
  <si>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</si>
  <si>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</si>
  <si>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</si>
  <si>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</si>
  <si>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</si>
  <si>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</si>
  <si>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</si>
  <si>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</si>
  <si>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</si>
  <si>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</si>
  <si>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</si>
  <si>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</si>
  <si>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</si>
  <si>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</si>
  <si>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</si>
  <si>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</si>
  <si>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</si>
  <si>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</si>
  <si>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</si>
  <si>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</si>
  <si>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</si>
  <si>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</si>
  <si>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</si>
  <si>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</si>
  <si>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</si>
  <si>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</si>
  <si>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</si>
  <si>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</si>
  <si>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</si>
  <si>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</si>
  <si>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</si>
  <si>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</si>
  <si>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</si>
  <si>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</si>
  <si>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</si>
  <si>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</si>
  <si>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</si>
  <si>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</si>
  <si>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</si>
  <si>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</si>
  <si>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</si>
  <si>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</si>
  <si>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</si>
  <si>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</si>
  <si>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</si>
  <si>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</si>
  <si>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</si>
  <si>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</si>
  <si>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</si>
  <si>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</si>
  <si>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</si>
  <si>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</si>
  <si>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</si>
  <si>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</si>
  <si>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</si>
  <si>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</si>
  <si>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</si>
  <si>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</si>
  <si>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</si>
  <si>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</si>
  <si>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</si>
  <si>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</si>
  <si>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</si>
  <si>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</si>
  <si>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</si>
  <si>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</si>
  <si>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</si>
  <si>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</si>
  <si>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</si>
  <si>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</si>
  <si>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</si>
  <si>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</si>
  <si>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</si>
  <si>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</si>
  <si>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</si>
  <si>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</si>
  <si>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</si>
  <si>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</si>
  <si>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</si>
  <si>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</si>
  <si>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</si>
  <si>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</si>
  <si>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</si>
  <si>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</si>
  <si>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</si>
  <si>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</si>
  <si>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</si>
  <si>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</si>
  <si>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</si>
  <si>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</si>
  <si>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</si>
  <si>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</si>
  <si>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</si>
  <si>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</si>
  <si>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</si>
  <si>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</si>
  <si>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</si>
  <si>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</si>
  <si>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</si>
  <si>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</si>
  <si>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</si>
  <si>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</si>
  <si>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</si>
  <si>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</si>
  <si>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</si>
  <si>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</si>
  <si>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</si>
  <si>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</si>
  <si>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</si>
  <si>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</si>
  <si>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</si>
  <si>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</si>
  <si>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</si>
  <si>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</si>
  <si>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</si>
  <si>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</si>
  <si>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</si>
  <si>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</si>
  <si>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</si>
  <si>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</si>
  <si>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</si>
  <si>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</si>
  <si>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</si>
  <si>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</si>
  <si>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</si>
  <si>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</si>
  <si>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</si>
  <si>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</si>
  <si>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</si>
  <si>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</si>
  <si>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</si>
  <si>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</si>
  <si>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</si>
  <si>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</si>
  <si>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</si>
  <si>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</si>
  <si>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</si>
  <si>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</si>
  <si>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</si>
  <si>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</si>
  <si>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</si>
  <si>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</si>
  <si>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</si>
  <si>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</si>
  <si>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</si>
  <si>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</si>
  <si>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</si>
  <si>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</si>
  <si>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</si>
  <si>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</si>
  <si>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</si>
  <si>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</si>
  <si>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</si>
  <si>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</si>
  <si>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</si>
  <si>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</si>
  <si>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</si>
  <si>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</si>
  <si>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</si>
  <si>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</si>
  <si>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</si>
  <si>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</si>
  <si>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</si>
  <si>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</si>
  <si>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</si>
  <si>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</si>
  <si>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</si>
  <si>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</si>
  <si>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</si>
  <si>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</si>
  <si>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</si>
  <si>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</si>
  <si>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</si>
  <si>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</si>
  <si>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</si>
  <si>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</si>
  <si>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</si>
  <si>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</si>
  <si>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</si>
  <si>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</si>
  <si>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</si>
  <si>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</si>
  <si>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</si>
  <si>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</si>
  <si>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</si>
  <si>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</si>
  <si>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</si>
  <si>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</si>
  <si>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</si>
  <si>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</si>
  <si>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</si>
  <si>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</si>
  <si>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</si>
  <si>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</si>
  <si>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</si>
  <si>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</si>
  <si>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</si>
  <si>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</si>
  <si>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</si>
  <si>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</si>
  <si>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</si>
  <si>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</si>
  <si>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</si>
  <si>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</si>
  <si>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</si>
  <si>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</si>
  <si>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</si>
  <si>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</si>
  <si>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</si>
  <si>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</si>
  <si>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</si>
  <si>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</si>
  <si>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</si>
  <si>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</si>
  <si>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</si>
  <si>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</si>
  <si>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</si>
  <si>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</si>
  <si>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</si>
  <si>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</si>
  <si>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</si>
  <si>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</si>
  <si>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</si>
  <si>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</si>
  <si>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</si>
  <si>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</si>
  <si>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</si>
  <si>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</si>
  <si>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</si>
  <si>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</si>
  <si>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</si>
  <si>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</si>
  <si>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</si>
  <si>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</si>
  <si>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</si>
  <si>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</si>
  <si>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</si>
  <si>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</si>
  <si>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</si>
  <si>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</si>
  <si>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</si>
  <si>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</si>
  <si>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</si>
  <si>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</si>
  <si>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</si>
  <si>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</si>
  <si>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</si>
  <si>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</si>
  <si>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</si>
  <si>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</si>
  <si>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</si>
  <si>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</si>
  <si>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</si>
  <si>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</si>
  <si>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</si>
  <si>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</si>
  <si>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</si>
  <si>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</si>
  <si>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</si>
  <si>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</si>
  <si>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</si>
  <si>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</si>
  <si>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</si>
  <si>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</si>
  <si>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</si>
  <si>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</si>
  <si>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</si>
  <si>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</si>
  <si>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</si>
  <si>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</si>
  <si>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</si>
  <si>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</si>
  <si>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</si>
  <si>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</si>
  <si>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</si>
  <si>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</si>
  <si>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</si>
  <si>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</si>
  <si>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</si>
  <si>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</si>
  <si>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</si>
  <si>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</si>
  <si>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</si>
  <si>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</si>
  <si>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</si>
  <si>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</si>
  <si>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</si>
  <si>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</si>
  <si>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</si>
  <si>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</si>
  <si>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</si>
  <si>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</si>
  <si>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</si>
  <si>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</si>
  <si>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</si>
  <si>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</si>
  <si>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</si>
  <si>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</si>
  <si>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</si>
  <si>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</si>
  <si>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</si>
  <si>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</si>
  <si>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</si>
  <si>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</si>
  <si>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</si>
  <si>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</si>
  <si>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</si>
  <si>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</si>
  <si>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</si>
  <si>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</si>
  <si>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</si>
  <si>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</si>
  <si>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</si>
  <si>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</si>
  <si>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</si>
  <si>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</si>
  <si>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</si>
  <si>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</si>
  <si>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</si>
  <si>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</si>
  <si>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</si>
  <si>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</si>
  <si>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</si>
  <si>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</si>
  <si>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</si>
  <si>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</si>
  <si>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</si>
  <si>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</si>
  <si>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</si>
  <si>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</si>
  <si>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</si>
  <si>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</si>
  <si>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</si>
  <si>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</si>
  <si>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</si>
  <si>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</si>
  <si>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</si>
  <si>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</si>
  <si>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</si>
  <si>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</si>
  <si>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</si>
  <si>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</si>
  <si>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</si>
  <si>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</si>
  <si>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</si>
  <si>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</si>
  <si>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</si>
  <si>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</si>
  <si>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</si>
  <si>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</si>
  <si>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</si>
  <si>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</si>
  <si>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</si>
  <si>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</si>
  <si>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</si>
  <si>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</si>
  <si>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</si>
  <si>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</si>
  <si>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</si>
  <si>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</si>
  <si>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</si>
  <si>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</si>
  <si>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</si>
  <si>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</si>
  <si>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</si>
  <si>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</si>
  <si>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</si>
  <si>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</si>
  <si>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</si>
  <si>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</si>
  <si>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</si>
  <si>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</si>
  <si>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</si>
  <si>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</si>
  <si>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</si>
  <si>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</si>
  <si>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</si>
  <si>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</si>
  <si>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</si>
  <si>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</si>
  <si>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</si>
  <si>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</si>
  <si>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</si>
  <si>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</si>
  <si>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</si>
  <si>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</si>
  <si>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</si>
  <si>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</si>
  <si>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</si>
  <si>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</si>
  <si>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</si>
  <si>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</si>
  <si>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</si>
  <si>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</si>
  <si>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</si>
  <si>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</si>
  <si>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</si>
  <si>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</si>
  <si>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</si>
  <si>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</si>
  <si>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</si>
  <si>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</si>
  <si>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</si>
  <si>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</si>
  <si>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</si>
  <si>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</si>
  <si>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</si>
  <si>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</si>
  <si>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</si>
  <si>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</si>
  <si>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</si>
  <si>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</si>
  <si>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</si>
  <si>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</si>
  <si>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</si>
  <si>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</si>
  <si>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</si>
  <si>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</si>
  <si>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</si>
  <si>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</si>
  <si>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</si>
  <si>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</si>
  <si>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</si>
  <si>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</si>
  <si>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</si>
  <si>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</si>
  <si>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</si>
  <si>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</si>
  <si>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</si>
  <si>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</si>
  <si>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</si>
  <si>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</si>
  <si>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</si>
  <si>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</si>
  <si>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</si>
  <si>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</si>
  <si>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</si>
  <si>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</si>
  <si>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</si>
  <si>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</si>
  <si>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</si>
  <si>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</si>
  <si>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</si>
  <si>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</si>
  <si>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</si>
  <si>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</si>
  <si>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</si>
  <si>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</si>
  <si>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</si>
  <si>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</si>
  <si>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</si>
  <si>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</si>
  <si>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</si>
  <si>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</si>
  <si>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</si>
  <si>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</si>
  <si>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</si>
  <si>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</si>
  <si>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</si>
  <si>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</si>
  <si>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</si>
  <si>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</si>
  <si>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</si>
  <si>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</si>
  <si>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</si>
  <si>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</si>
  <si>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</si>
  <si>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</si>
  <si>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</si>
  <si>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</si>
  <si>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</si>
  <si>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</si>
  <si>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</si>
  <si>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</si>
  <si>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</si>
  <si>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</si>
  <si>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</si>
  <si>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</si>
  <si>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</si>
  <si>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</si>
  <si>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</si>
  <si>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</si>
  <si>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</si>
  <si>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</si>
  <si>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</si>
  <si>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</si>
  <si>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</si>
  <si>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</si>
  <si>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</si>
  <si>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</si>
  <si>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</si>
  <si>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</si>
  <si>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</si>
  <si>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</si>
  <si>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</si>
  <si>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</si>
  <si>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</si>
  <si>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</si>
  <si>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</si>
  <si>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</si>
  <si>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</si>
  <si>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</si>
  <si>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</si>
  <si>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</si>
  <si>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</si>
  <si>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</si>
  <si>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</si>
  <si>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</si>
  <si>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</si>
  <si>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</si>
  <si>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</si>
  <si>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</si>
  <si>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</si>
  <si>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</si>
  <si>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</si>
  <si>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</si>
  <si>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</si>
  <si>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</si>
  <si>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</si>
  <si>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</si>
  <si>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</si>
  <si>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</si>
  <si>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</si>
  <si>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</si>
  <si>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</si>
  <si>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</si>
  <si>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</si>
  <si>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</si>
  <si>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</si>
  <si>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</si>
  <si>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</si>
  <si>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</si>
  <si>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</si>
  <si>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</si>
  <si>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</si>
  <si>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</si>
  <si>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</si>
  <si>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</si>
  <si>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</si>
  <si>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</si>
  <si>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</si>
  <si>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</si>
  <si>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</si>
  <si>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</si>
  <si>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</si>
  <si>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</si>
  <si>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</si>
  <si>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</si>
  <si>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</si>
  <si>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</si>
  <si>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</si>
  <si>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</si>
  <si>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</si>
  <si>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</si>
  <si>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</si>
  <si>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</si>
  <si>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</si>
  <si>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</si>
  <si>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</si>
  <si>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</si>
  <si>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</si>
  <si>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</si>
  <si>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</si>
  <si>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</si>
  <si>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</si>
  <si>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</si>
  <si>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</si>
  <si>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</si>
  <si>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</si>
  <si>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</si>
  <si>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</si>
  <si>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</si>
  <si>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</si>
  <si>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</si>
  <si>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</si>
  <si>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</si>
  <si>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</si>
  <si>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</si>
  <si>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</si>
  <si>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</si>
  <si>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</si>
  <si>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</si>
  <si>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</si>
  <si>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</si>
  <si>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</si>
  <si>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</si>
  <si>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</si>
  <si>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</si>
  <si>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</si>
  <si>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</si>
  <si>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</si>
  <si>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</si>
  <si>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</si>
  <si>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</si>
  <si>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</si>
  <si>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</si>
  <si>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</si>
  <si>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</si>
  <si>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</si>
  <si>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</si>
  <si>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</si>
  <si>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</si>
  <si>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</si>
  <si>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</si>
  <si>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</si>
  <si>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</si>
  <si>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</si>
  <si>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</si>
  <si>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</si>
  <si>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</si>
  <si>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</si>
  <si>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</si>
  <si>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</si>
  <si>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</si>
  <si>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</si>
  <si>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</si>
  <si>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</si>
  <si>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</si>
  <si>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</si>
  <si>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</si>
  <si>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</si>
  <si>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</si>
  <si>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</si>
  <si>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</si>
  <si>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</si>
  <si>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</si>
  <si>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</si>
  <si>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</si>
  <si>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</si>
  <si>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</si>
  <si>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</si>
  <si>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</si>
  <si>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</si>
  <si>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</si>
  <si>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</si>
  <si>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</si>
  <si>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</si>
  <si>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</si>
  <si>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</si>
  <si>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</si>
  <si>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</si>
  <si>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</si>
  <si>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</si>
  <si>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</si>
  <si>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</si>
  <si>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</si>
  <si>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</si>
  <si>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</si>
  <si>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</si>
  <si>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</si>
  <si>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</si>
  <si>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</si>
  <si>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</si>
  <si>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</si>
  <si>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</si>
  <si>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</si>
  <si>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</si>
  <si>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</si>
  <si>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</si>
  <si>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</si>
  <si>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</si>
  <si>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</si>
  <si>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</si>
  <si>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</si>
  <si>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</si>
  <si>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</si>
  <si>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</si>
  <si>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</si>
  <si>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</si>
  <si>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</si>
  <si>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</si>
  <si>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</si>
  <si>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</si>
  <si>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</si>
  <si>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</si>
  <si>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</si>
  <si>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</si>
  <si>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</si>
  <si>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</si>
  <si>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</si>
  <si>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</si>
  <si>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</si>
  <si>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</si>
  <si>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</si>
  <si>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</si>
  <si>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</si>
  <si>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</si>
  <si>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</si>
  <si>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</si>
  <si>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</si>
  <si>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</si>
  <si>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</si>
  <si>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</si>
  <si>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</si>
  <si>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</si>
  <si>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</si>
  <si>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</si>
  <si>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</si>
  <si>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</si>
  <si>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</si>
  <si>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</si>
  <si>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</si>
  <si>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</si>
  <si>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</si>
  <si>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</si>
  <si>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</si>
  <si>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</si>
  <si>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</si>
  <si>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</si>
  <si>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</si>
  <si>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</si>
  <si>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</si>
  <si>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</si>
  <si>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</si>
  <si>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</si>
  <si>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</si>
  <si>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</si>
  <si>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</si>
  <si>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</si>
  <si>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</si>
  <si>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</si>
  <si>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</si>
  <si>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</si>
  <si>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</si>
  <si>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</si>
  <si>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</si>
  <si>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</si>
  <si>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</si>
  <si>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</si>
  <si>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</si>
  <si>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</si>
  <si>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</si>
  <si>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</si>
  <si>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</si>
  <si>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</si>
  <si>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</si>
  <si>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</si>
  <si>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</si>
  <si>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</si>
  <si>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</si>
  <si>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</si>
  <si>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</si>
  <si>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</si>
  <si>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</si>
  <si>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</si>
  <si>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</si>
  <si>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</si>
  <si>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</si>
  <si>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</si>
  <si>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</si>
  <si>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</si>
  <si>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</si>
  <si>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</si>
  <si>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</si>
  <si>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</si>
  <si>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</si>
  <si>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</si>
  <si>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</si>
  <si>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</si>
  <si>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</si>
  <si>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</si>
  <si>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</si>
  <si>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</si>
  <si>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</si>
  <si>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</si>
  <si>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</si>
  <si>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</si>
  <si>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</si>
  <si>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</si>
  <si>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</si>
  <si>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</si>
  <si>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</si>
  <si>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</si>
  <si>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</si>
  <si>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</si>
  <si>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</si>
  <si>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</si>
  <si>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</si>
  <si>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</si>
  <si>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</si>
  <si>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</si>
  <si>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</si>
  <si>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</si>
  <si>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</si>
  <si>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</si>
  <si>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</si>
  <si>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</si>
  <si>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</si>
  <si>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</si>
  <si>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</si>
  <si>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</si>
  <si>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</si>
  <si>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</si>
  <si>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</si>
  <si>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</si>
  <si>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</si>
  <si>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</si>
  <si>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</si>
  <si>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</si>
  <si>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</si>
  <si>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</si>
  <si>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</si>
  <si>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</si>
  <si>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</si>
  <si>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</si>
  <si>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</si>
  <si>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</si>
  <si>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</si>
  <si>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</si>
  <si>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</si>
  <si>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</si>
  <si>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</si>
  <si>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</si>
  <si>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</si>
  <si>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</si>
  <si>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</si>
  <si>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</si>
  <si>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</si>
  <si>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</si>
  <si>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</si>
  <si>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</si>
  <si>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</si>
  <si>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</si>
  <si>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</si>
  <si>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</si>
  <si>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</si>
  <si>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</si>
  <si>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</si>
  <si>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</si>
  <si>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</si>
  <si>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</si>
  <si>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</si>
  <si>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</si>
  <si>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</si>
  <si>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</si>
  <si>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</si>
  <si>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</si>
  <si>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</si>
  <si>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</si>
  <si>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</si>
  <si>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</si>
  <si>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</si>
  <si>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</si>
  <si>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</si>
  <si>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</si>
  <si>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</si>
  <si>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</si>
  <si>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</si>
  <si>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</si>
  <si>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</si>
  <si>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</si>
  <si>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</si>
  <si>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</si>
  <si>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</si>
  <si>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</si>
  <si>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</si>
  <si>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</si>
  <si>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</si>
  <si>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</si>
  <si>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</si>
  <si>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</si>
  <si>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</si>
  <si>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</si>
  <si>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</si>
  <si>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</si>
  <si>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</si>
  <si>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</si>
  <si>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</si>
  <si>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</si>
  <si>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</si>
  <si>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</si>
  <si>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</si>
  <si>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</si>
  <si>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</si>
  <si>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</si>
  <si>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</si>
  <si>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</si>
  <si>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</si>
  <si>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</si>
  <si>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</si>
  <si>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</si>
  <si>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</si>
  <si>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</si>
  <si>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</si>
  <si>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</si>
  <si>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</si>
  <si>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</si>
  <si>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</si>
  <si>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</si>
  <si>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</si>
  <si>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</si>
  <si>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</si>
  <si>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</si>
  <si>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</si>
  <si>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</si>
  <si>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</si>
  <si>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</si>
  <si>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</si>
  <si>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</si>
  <si>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</si>
  <si>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</si>
  <si>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</si>
  <si>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</si>
  <si>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</si>
  <si>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</si>
  <si>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</si>
  <si>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</si>
  <si>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</si>
  <si>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</si>
  <si>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</si>
  <si>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</si>
  <si>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</si>
  <si>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</si>
  <si>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</si>
  <si>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</si>
  <si>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</si>
  <si>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</si>
  <si>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</si>
  <si>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</si>
  <si>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</si>
  <si>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</si>
  <si>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</si>
  <si>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</si>
  <si>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</si>
  <si>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</si>
  <si>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</si>
  <si>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</si>
  <si>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</si>
  <si>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</si>
  <si>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</si>
  <si>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</si>
  <si>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</si>
  <si>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</si>
  <si>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</si>
  <si>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</si>
  <si>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</si>
  <si>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</si>
  <si>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</si>
  <si>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</si>
  <si>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</si>
  <si>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</si>
  <si>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</si>
  <si>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</si>
  <si>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</si>
  <si>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</si>
  <si>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</si>
  <si>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</si>
  <si>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</si>
  <si>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</si>
  <si>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</si>
  <si>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</si>
  <si>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</si>
  <si>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</si>
  <si>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</si>
  <si>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</si>
  <si>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</si>
  <si>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</si>
  <si>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</si>
  <si>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</si>
  <si>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</si>
  <si>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</si>
  <si>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</si>
  <si>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</si>
  <si>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</si>
  <si>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</si>
  <si>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</si>
  <si>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</si>
  <si>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</si>
  <si>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</si>
  <si>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</si>
  <si>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</si>
  <si>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</si>
  <si>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</si>
  <si>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</si>
  <si>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</si>
  <si>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</si>
  <si>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</si>
  <si>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</si>
  <si>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</si>
  <si>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</si>
  <si>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</si>
  <si>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</si>
  <si>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</si>
  <si>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</si>
  <si>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</si>
  <si>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</si>
  <si>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</si>
  <si>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</si>
  <si>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</si>
  <si>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</si>
  <si>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</si>
  <si>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</si>
  <si>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</si>
  <si>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</si>
  <si>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</si>
  <si>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</si>
  <si>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</si>
  <si>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</si>
  <si>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</si>
  <si>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</si>
  <si>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</si>
  <si>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</si>
  <si>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</si>
  <si>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</si>
  <si>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</si>
  <si>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</si>
  <si>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</si>
  <si>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</si>
  <si>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</si>
  <si>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</si>
  <si>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</si>
  <si>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</si>
  <si>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</si>
  <si>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</si>
  <si>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</si>
  <si>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</si>
  <si>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</si>
  <si>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</si>
  <si>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</si>
  <si>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</si>
  <si>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</si>
  <si>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</si>
  <si>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</si>
  <si>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</si>
  <si>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</si>
  <si>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</si>
  <si>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</si>
  <si>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</si>
  <si>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</si>
  <si>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</si>
  <si>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</si>
  <si>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</si>
  <si>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</si>
  <si>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</si>
  <si>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</si>
  <si>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</si>
  <si>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</si>
  <si>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</si>
  <si>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</si>
  <si>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</si>
  <si>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</si>
  <si>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</si>
  <si>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</si>
  <si>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</si>
  <si>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</si>
  <si>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</si>
  <si>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</si>
  <si>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</si>
  <si>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</si>
  <si>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</si>
  <si>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</si>
  <si>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</si>
  <si>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</si>
  <si>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</si>
  <si>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</si>
  <si>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</si>
  <si>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</si>
  <si>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</si>
  <si>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</si>
  <si>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</si>
  <si>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</si>
  <si>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</si>
  <si>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</si>
  <si>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</si>
  <si>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</si>
  <si>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</si>
  <si>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</si>
  <si>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</si>
  <si>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</si>
  <si>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</si>
  <si>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</si>
  <si>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</si>
  <si>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</si>
  <si>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</si>
  <si>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</si>
  <si>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</si>
  <si>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</si>
  <si>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</si>
  <si>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</si>
  <si>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</si>
  <si>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</si>
  <si>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</si>
  <si>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</si>
  <si>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</si>
  <si>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</si>
  <si>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</si>
  <si>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</si>
  <si>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</si>
  <si>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</si>
  <si>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</si>
  <si>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</si>
  <si>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</si>
  <si>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</si>
  <si>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</si>
  <si>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</si>
  <si>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</si>
  <si>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</si>
  <si>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</si>
  <si>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</si>
  <si>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</si>
  <si>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</si>
  <si>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</si>
  <si>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</si>
  <si>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</si>
  <si>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</si>
  <si>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</si>
  <si>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</si>
  <si>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</si>
  <si>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</si>
  <si>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</si>
  <si>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</si>
  <si>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</si>
  <si>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</si>
  <si>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</si>
  <si>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</si>
  <si>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</si>
  <si>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</si>
  <si>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</si>
  <si>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</si>
  <si>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</si>
  <si>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</si>
  <si>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</si>
  <si>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</si>
  <si>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</si>
  <si>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</si>
  <si>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</si>
  <si>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</si>
  <si>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</si>
  <si>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</si>
  <si>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</si>
  <si>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</si>
  <si>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</si>
  <si>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</si>
  <si>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</si>
  <si>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</si>
  <si>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</si>
  <si>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</si>
  <si>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</si>
  <si>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</si>
  <si>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</si>
  <si>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</si>
  <si>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</si>
  <si>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</si>
  <si>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</si>
  <si>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</si>
  <si>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</si>
  <si>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</si>
  <si>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</si>
  <si>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</si>
  <si>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</si>
  <si>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</si>
  <si>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</si>
  <si>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</si>
  <si>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</si>
  <si>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</si>
  <si>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</si>
  <si>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</si>
  <si>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</si>
  <si>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</si>
  <si>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</si>
  <si>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</si>
  <si>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</si>
  <si>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</si>
  <si>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</si>
  <si>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</si>
  <si>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</si>
  <si>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</si>
  <si>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</si>
  <si>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</si>
  <si>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</si>
  <si>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</si>
  <si>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</si>
  <si>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</si>
  <si>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</si>
  <si>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</si>
  <si>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</si>
  <si>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</si>
  <si>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</si>
  <si>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</si>
  <si>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</si>
  <si>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</si>
  <si>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</si>
  <si>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</si>
  <si>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</si>
  <si>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</si>
  <si>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</si>
  <si>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</si>
  <si>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</si>
  <si>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</si>
  <si>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</si>
  <si>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</si>
  <si>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</si>
  <si>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</si>
  <si>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</si>
  <si>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</si>
  <si>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</si>
  <si>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</si>
  <si>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</si>
  <si>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</si>
  <si>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</si>
  <si>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</si>
  <si>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</si>
  <si>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</si>
  <si>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</si>
  <si>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</si>
  <si>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</si>
  <si>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</si>
  <si>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</si>
  <si>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</si>
  <si>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</si>
  <si>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</si>
  <si>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</si>
  <si>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</si>
  <si>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</si>
  <si>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</si>
  <si>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</si>
  <si>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</si>
  <si>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</si>
  <si>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</si>
  <si>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</si>
  <si>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</si>
  <si>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</si>
  <si>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</si>
  <si>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</si>
  <si>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</si>
  <si>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</si>
  <si>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</si>
  <si>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</si>
  <si>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</si>
  <si>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</si>
  <si>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</si>
  <si>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</si>
  <si>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</si>
  <si>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</si>
  <si>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</si>
  <si>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</si>
  <si>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</si>
  <si>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</si>
  <si>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</si>
  <si>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</si>
  <si>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</si>
  <si>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</si>
  <si>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</si>
  <si>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</si>
  <si>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</si>
  <si>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</si>
  <si>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</si>
  <si>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</si>
  <si>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</si>
  <si>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</si>
  <si>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</si>
  <si>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</si>
  <si>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</si>
  <si>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</si>
  <si>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</si>
  <si>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</si>
  <si>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</si>
  <si>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</si>
  <si>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</si>
  <si>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</si>
  <si>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</si>
  <si>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</si>
  <si>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</si>
  <si>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</si>
  <si>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</si>
  <si>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</si>
  <si>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</si>
  <si>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</si>
  <si>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</si>
  <si>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</si>
  <si>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</si>
  <si>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</si>
  <si>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</si>
  <si>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</si>
  <si>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</si>
  <si>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</si>
  <si>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</si>
  <si>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</si>
  <si>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</si>
  <si>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</si>
  <si>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</si>
  <si>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</si>
  <si>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</si>
  <si>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</si>
  <si>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</si>
  <si>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</si>
  <si>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</si>
  <si>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</si>
  <si>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</si>
  <si>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</si>
  <si>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</si>
  <si>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</si>
  <si>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</si>
  <si>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</si>
  <si>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</si>
  <si>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</si>
  <si>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</si>
  <si>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</si>
  <si>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</si>
  <si>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</si>
  <si>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</si>
  <si>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</si>
  <si>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</si>
  <si>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</si>
  <si>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</si>
  <si>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</si>
  <si>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</si>
  <si>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</si>
  <si>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</si>
  <si>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</si>
  <si>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</si>
  <si>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</si>
  <si>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</si>
  <si>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</si>
  <si>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</si>
  <si>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</si>
  <si>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</si>
  <si>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</si>
  <si>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</si>
  <si>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</si>
  <si>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</si>
  <si>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</si>
  <si>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</si>
  <si>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</si>
  <si>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</si>
  <si>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</si>
  <si>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</si>
  <si>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</si>
  <si>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</si>
  <si>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</si>
  <si>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</si>
  <si>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</si>
  <si>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</si>
  <si>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</si>
  <si>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</si>
  <si>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</si>
  <si>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</si>
  <si>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</si>
  <si>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</si>
  <si>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</si>
  <si>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</si>
  <si>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</si>
  <si>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</si>
  <si>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</si>
  <si>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</si>
  <si>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</si>
  <si>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</si>
  <si>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</si>
  <si>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</si>
  <si>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</si>
  <si>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</si>
  <si>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</si>
  <si>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</si>
  <si>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</si>
  <si>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</si>
  <si>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</si>
  <si>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</si>
  <si>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</si>
  <si>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</si>
  <si>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</si>
  <si>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</si>
  <si>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</si>
  <si>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</si>
  <si>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</si>
  <si>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</si>
  <si>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</si>
  <si>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</si>
  <si>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</si>
  <si>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</si>
  <si>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</si>
  <si>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</si>
  <si>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</si>
  <si>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</si>
  <si>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</si>
  <si>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</si>
  <si>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</si>
  <si>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</si>
  <si>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</si>
  <si>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</si>
  <si>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</si>
  <si>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</si>
  <si>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</si>
  <si>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</si>
  <si>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</si>
  <si>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</si>
  <si>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</si>
  <si>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</si>
  <si>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</si>
  <si>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</si>
  <si>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</si>
  <si>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</si>
  <si>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</si>
  <si>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</si>
  <si>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</si>
  <si>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</si>
  <si>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</si>
  <si>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</si>
  <si>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</si>
  <si>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</si>
  <si>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</si>
  <si>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</si>
  <si>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</si>
  <si>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</si>
  <si>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</si>
  <si>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</si>
  <si>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</si>
  <si>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</si>
  <si>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</si>
  <si>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</si>
  <si>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</si>
  <si>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</si>
  <si>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</si>
  <si>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</si>
  <si>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</si>
  <si>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</si>
  <si>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</si>
  <si>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</si>
  <si>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</si>
  <si>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</si>
  <si>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</si>
  <si>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</si>
  <si>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</si>
  <si>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</si>
  <si>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</si>
  <si>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</si>
  <si>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</si>
  <si>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</si>
  <si>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</si>
  <si>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</si>
  <si>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</si>
  <si>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</si>
  <si>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</si>
  <si>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</si>
  <si>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</si>
  <si>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</si>
  <si>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</si>
  <si>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</si>
  <si>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</si>
  <si>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</si>
  <si>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</si>
  <si>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</si>
  <si>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</si>
  <si>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</si>
  <si>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</si>
  <si>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</si>
  <si>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</si>
  <si>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</si>
  <si>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</si>
  <si>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</si>
  <si>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</si>
  <si>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</si>
  <si>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</si>
  <si>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</si>
  <si>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</si>
  <si>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</si>
  <si>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</si>
  <si>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</si>
  <si>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</si>
  <si>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</si>
  <si>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</si>
  <si>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</si>
  <si>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</si>
  <si>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</si>
  <si>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</si>
  <si>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</si>
  <si>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</si>
  <si>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</si>
  <si>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</si>
  <si>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</si>
  <si>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</si>
  <si>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</si>
  <si>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</si>
  <si>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</si>
  <si>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</si>
  <si>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</si>
  <si>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</si>
  <si>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</si>
  <si>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</si>
  <si>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</si>
  <si>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</si>
  <si>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</si>
  <si>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</si>
  <si>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</si>
  <si>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</si>
  <si>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</si>
  <si>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</si>
  <si>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</si>
  <si>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</si>
  <si>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</si>
  <si>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</si>
  <si>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</si>
  <si>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</si>
  <si>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</si>
  <si>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</si>
  <si>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</si>
  <si>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</si>
  <si>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</si>
  <si>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</si>
  <si>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</si>
  <si>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</si>
  <si>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</si>
  <si>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</si>
  <si>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</si>
  <si>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</si>
  <si>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</si>
  <si>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</si>
  <si>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</si>
  <si>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</si>
  <si>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</si>
  <si>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</si>
  <si>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</si>
  <si>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</si>
  <si>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</si>
  <si>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</si>
  <si>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</si>
  <si>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</si>
  <si>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</si>
  <si>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</si>
  <si>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</si>
  <si>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</si>
  <si>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</si>
  <si>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</si>
  <si>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</si>
  <si>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</si>
  <si>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</si>
  <si>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</si>
  <si>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</si>
  <si>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</si>
  <si>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</si>
  <si>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</si>
  <si>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</si>
  <si>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</si>
  <si>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</si>
  <si>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</si>
  <si>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</si>
  <si>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</si>
  <si>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</si>
  <si>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</si>
  <si>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</si>
  <si>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</si>
  <si>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</si>
  <si>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</si>
  <si>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</si>
  <si>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</si>
  <si>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</si>
  <si>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</si>
  <si>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</si>
  <si>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</si>
  <si>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</si>
  <si>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</si>
  <si>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</si>
  <si>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</si>
  <si>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</si>
  <si>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</si>
  <si>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</si>
  <si>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</si>
  <si>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</si>
  <si>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</si>
  <si>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</si>
  <si>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</si>
  <si>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</si>
  <si>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</si>
  <si>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</si>
  <si>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</si>
  <si>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</si>
  <si>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</si>
  <si>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</si>
  <si>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</si>
  <si>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</si>
  <si>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</si>
  <si>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</si>
  <si>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</si>
  <si>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</si>
  <si>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</si>
  <si>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</si>
  <si>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</si>
  <si>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</si>
  <si>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</si>
  <si>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</si>
  <si>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</si>
  <si>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</si>
  <si>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</si>
  <si>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</si>
  <si>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</si>
  <si>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</si>
  <si>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</si>
  <si>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</si>
  <si>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</si>
  <si>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</si>
  <si>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</si>
  <si>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</si>
  <si>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</si>
  <si>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</si>
  <si>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</si>
  <si>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</si>
  <si>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</si>
  <si>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</si>
  <si>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</si>
  <si>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</si>
  <si>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</si>
  <si>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</si>
  <si>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</si>
  <si>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</si>
  <si>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</si>
  <si>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</si>
  <si>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</si>
  <si>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</si>
  <si>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</si>
  <si>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</si>
  <si>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</si>
  <si>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</si>
  <si>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</si>
  <si>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</si>
  <si>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</si>
  <si>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</si>
  <si>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</si>
  <si>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</si>
  <si>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</si>
  <si>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</si>
  <si>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</si>
  <si>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</si>
  <si>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</si>
  <si>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</si>
  <si>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</si>
  <si>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</si>
  <si>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</si>
  <si>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</si>
  <si>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</si>
  <si>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</si>
  <si>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</si>
  <si>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</si>
  <si>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</si>
  <si>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</si>
  <si>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</si>
  <si>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</si>
  <si>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</si>
  <si>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</si>
  <si>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</si>
  <si>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</si>
  <si>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</si>
  <si>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</si>
  <si>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</si>
  <si>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</si>
  <si>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</si>
  <si>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</si>
  <si>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</si>
  <si>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</si>
  <si>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</si>
  <si>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</si>
  <si>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</si>
  <si>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</si>
  <si>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</si>
  <si>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</si>
  <si>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</si>
  <si>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</si>
  <si>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</si>
  <si>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</si>
  <si>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</si>
  <si>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</si>
  <si>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</si>
  <si>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</si>
  <si>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</si>
  <si>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</si>
  <si>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</si>
  <si>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</si>
  <si>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</si>
  <si>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</si>
  <si>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</si>
  <si>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</si>
  <si>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</si>
  <si>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</si>
  <si>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</si>
  <si>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</si>
  <si>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</si>
  <si>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</si>
  <si>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</si>
  <si>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</si>
  <si>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</si>
  <si>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</si>
  <si>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</si>
  <si>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</si>
  <si>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</si>
  <si>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</si>
  <si>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</si>
  <si>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</si>
  <si>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</si>
  <si>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</si>
  <si>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</si>
  <si>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</si>
  <si>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</si>
  <si>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</si>
  <si>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</si>
  <si>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</si>
  <si>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</si>
  <si>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</si>
  <si>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</si>
  <si>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</si>
  <si>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</si>
  <si>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</si>
  <si>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</si>
  <si>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</si>
  <si>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</si>
  <si>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</si>
  <si>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</si>
  <si>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</si>
  <si>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</si>
  <si>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</si>
  <si>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</si>
  <si>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</si>
  <si>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</si>
  <si>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</si>
  <si>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</si>
  <si>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</si>
  <si>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</si>
  <si>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</si>
  <si>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</si>
  <si>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</si>
  <si>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</si>
  <si>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</si>
  <si>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</si>
  <si>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</si>
  <si>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</si>
  <si>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</si>
  <si>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</si>
  <si>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</si>
  <si>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</si>
  <si>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</si>
  <si>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</si>
  <si>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</si>
  <si>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</si>
  <si>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</si>
  <si>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</si>
  <si>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</si>
  <si>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</si>
  <si>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</si>
  <si>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</si>
  <si>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</si>
  <si>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</si>
  <si>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</si>
  <si>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</si>
  <si>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</si>
  <si>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</si>
  <si>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</si>
  <si>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</si>
  <si>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</si>
  <si>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</si>
  <si>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</si>
  <si>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</si>
  <si>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</si>
  <si>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</si>
  <si>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</si>
  <si>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</si>
  <si>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</si>
  <si>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</si>
  <si>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</si>
  <si>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</si>
  <si>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</si>
  <si>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</si>
  <si>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</si>
  <si>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</si>
  <si>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</si>
  <si>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</si>
  <si>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</si>
  <si>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</si>
  <si>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</si>
  <si>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</si>
  <si>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</si>
  <si>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</si>
  <si>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</si>
  <si>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</si>
  <si>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</si>
  <si>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</si>
  <si>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</si>
  <si>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</si>
  <si>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</si>
  <si>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</si>
  <si>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</si>
  <si>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</si>
  <si>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</si>
  <si>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</si>
  <si>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</si>
  <si>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</si>
  <si>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</si>
  <si>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</si>
  <si>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</si>
  <si>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</si>
  <si>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</si>
  <si>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</si>
  <si>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</si>
  <si>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</si>
  <si>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</si>
  <si>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</si>
  <si>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</si>
  <si>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</si>
  <si>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</si>
  <si>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</si>
  <si>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</si>
  <si>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</si>
  <si>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</si>
  <si>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</si>
  <si>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</si>
  <si>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</si>
  <si>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</si>
  <si>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</si>
  <si>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</si>
  <si>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</si>
  <si>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</si>
  <si>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</si>
  <si>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</si>
  <si>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</si>
  <si>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</si>
  <si>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</si>
  <si>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</si>
  <si>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</si>
  <si>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</si>
  <si>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</si>
  <si>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</si>
  <si>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</si>
  <si>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</si>
  <si>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</si>
  <si>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</si>
  <si>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</si>
  <si>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</si>
  <si>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</si>
  <si>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</si>
  <si>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</si>
  <si>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</si>
  <si>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</si>
  <si>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</si>
  <si>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</si>
  <si>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</si>
  <si>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</si>
  <si>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</si>
  <si>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</si>
  <si>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</si>
  <si>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</si>
  <si>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</si>
  <si>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</si>
  <si>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</si>
  <si>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</si>
  <si>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</si>
  <si>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</si>
  <si>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</si>
  <si>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</si>
  <si>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</si>
  <si>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</si>
  <si>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</si>
  <si>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</si>
  <si>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</si>
  <si>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</si>
  <si>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</si>
  <si>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</si>
  <si>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</si>
  <si>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</si>
  <si>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</si>
  <si>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</si>
  <si>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</si>
  <si>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</si>
  <si>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</si>
  <si>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</si>
  <si>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</si>
  <si>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</si>
  <si>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</si>
  <si>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</si>
  <si>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</si>
  <si>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</si>
  <si>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</si>
  <si>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</si>
  <si>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</si>
  <si>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</si>
  <si>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</si>
  <si>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</si>
  <si>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</si>
  <si>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</si>
  <si>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</si>
  <si>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</si>
  <si>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</si>
  <si>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</si>
  <si>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</si>
  <si>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</si>
  <si>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</si>
  <si>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</si>
  <si>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</si>
  <si>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</si>
  <si>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</si>
  <si>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</si>
  <si>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</si>
  <si>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</si>
  <si>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</si>
  <si>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</si>
  <si>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</si>
  <si>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</si>
  <si>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</si>
  <si>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</si>
  <si>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</si>
  <si>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</si>
  <si>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</si>
  <si>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</si>
  <si>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</si>
  <si>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</si>
  <si>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</si>
  <si>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</si>
  <si>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</si>
  <si>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</si>
  <si>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</si>
  <si>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</si>
  <si>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</si>
  <si>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</si>
  <si>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</si>
  <si>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</si>
  <si>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</si>
  <si>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</si>
  <si>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</si>
  <si>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</si>
  <si>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</si>
  <si>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</si>
  <si>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</si>
  <si>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</si>
  <si>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</si>
  <si>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</si>
  <si>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</si>
  <si>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</si>
  <si>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</si>
  <si>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</si>
  <si>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</si>
  <si>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</si>
  <si>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</si>
  <si>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</si>
  <si>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</si>
  <si>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</si>
  <si>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</si>
  <si>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</si>
  <si>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</si>
  <si>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</si>
  <si>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</si>
  <si>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</si>
  <si>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</si>
  <si>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</si>
  <si>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</si>
  <si>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</si>
  <si>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</si>
  <si>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</si>
  <si>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</si>
  <si>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</si>
  <si>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</si>
  <si>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</si>
  <si>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</si>
  <si>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</si>
  <si>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</si>
  <si>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</si>
  <si>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</si>
  <si>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</si>
  <si>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</si>
  <si>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</si>
  <si>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</si>
  <si>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</si>
  <si>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</si>
  <si>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</si>
  <si>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</si>
  <si>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</si>
  <si>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</si>
  <si>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</si>
  <si>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</si>
  <si>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</si>
  <si>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</si>
  <si>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</si>
  <si>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</si>
  <si>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</si>
  <si>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</si>
  <si>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</si>
  <si>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</si>
  <si>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</si>
  <si>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</si>
  <si>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</si>
  <si>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</si>
  <si>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</si>
  <si>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</si>
  <si>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</si>
  <si>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</si>
  <si>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</si>
  <si>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</si>
  <si>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</si>
  <si>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</si>
  <si>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</si>
  <si>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</si>
  <si>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</si>
  <si>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</si>
  <si>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</si>
  <si>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</si>
  <si>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</si>
  <si>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</si>
  <si>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</si>
  <si>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</si>
  <si>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</si>
  <si>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</si>
  <si>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</si>
  <si>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</si>
  <si>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</si>
  <si>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</si>
  <si>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</si>
  <si>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</si>
  <si>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</si>
  <si>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</si>
  <si>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</si>
  <si>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</si>
  <si>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</si>
  <si>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</si>
  <si>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</si>
  <si>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</si>
  <si>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</si>
  <si>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</si>
  <si>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</si>
  <si>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</si>
  <si>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</si>
  <si>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</si>
  <si>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</si>
  <si>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</si>
  <si>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</si>
  <si>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</si>
  <si>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</si>
  <si>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</si>
  <si>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</si>
  <si>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</si>
  <si>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</si>
  <si>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</si>
  <si>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</si>
  <si>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</si>
  <si>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</si>
  <si>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</si>
  <si>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</si>
  <si>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</si>
  <si>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</si>
  <si>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</si>
  <si>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</si>
  <si>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</si>
  <si>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</si>
  <si>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</si>
  <si>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</si>
  <si>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</si>
  <si>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</si>
  <si>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</si>
  <si>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</si>
  <si>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</si>
  <si>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</si>
  <si>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</si>
  <si>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</si>
  <si>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</si>
  <si>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</si>
  <si>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</si>
  <si>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</si>
  <si>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</si>
  <si>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</si>
  <si>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</si>
  <si>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</si>
  <si>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</si>
  <si>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</si>
  <si>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</si>
  <si>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</si>
  <si>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</si>
  <si>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</si>
  <si>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</si>
  <si>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</si>
  <si>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</si>
  <si>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</si>
  <si>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</si>
  <si>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</si>
  <si>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</si>
  <si>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</si>
  <si>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</si>
  <si>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</si>
  <si>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</si>
  <si>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</si>
  <si>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</si>
  <si>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</si>
  <si>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</si>
  <si>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</si>
  <si>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</si>
  <si>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</si>
  <si>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</si>
  <si>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</si>
  <si>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</si>
  <si>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</si>
  <si>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</si>
  <si>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</si>
  <si>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</si>
  <si>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</si>
  <si>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</si>
  <si>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</si>
  <si>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</si>
  <si>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</si>
  <si>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</si>
  <si>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</si>
  <si>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</si>
  <si>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</si>
  <si>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</si>
  <si>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</si>
  <si>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</si>
  <si>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</si>
  <si>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</si>
  <si>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</si>
  <si>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</si>
  <si>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</si>
  <si>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</si>
  <si>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</si>
  <si>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</si>
  <si>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</si>
  <si>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</si>
  <si>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</si>
  <si>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</si>
  <si>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</si>
  <si>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</si>
  <si>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</si>
  <si>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</si>
  <si>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</si>
  <si>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</si>
  <si>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</si>
  <si>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</si>
  <si>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</si>
  <si>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</si>
  <si>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</si>
  <si>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</si>
  <si>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</si>
  <si>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</si>
  <si>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</si>
  <si>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</si>
  <si>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</si>
  <si>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</si>
  <si>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</si>
  <si>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</si>
  <si>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</si>
  <si>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</si>
  <si>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</si>
  <si>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</si>
  <si>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</si>
  <si>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</si>
  <si>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</si>
  <si>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</si>
  <si>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</si>
  <si>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</si>
  <si>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</si>
  <si>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</si>
  <si>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</si>
  <si>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</si>
  <si>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</si>
  <si>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</si>
  <si>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</si>
  <si>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</si>
  <si>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</si>
  <si>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</si>
  <si>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</si>
  <si>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</si>
  <si>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</si>
  <si>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</si>
  <si>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</si>
  <si>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</si>
  <si>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</si>
  <si>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</si>
  <si>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</si>
  <si>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</si>
  <si>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</si>
  <si>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</si>
  <si>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</si>
  <si>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</si>
  <si>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</si>
  <si>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</si>
  <si>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</si>
  <si>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</si>
  <si>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</si>
  <si>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</si>
  <si>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</si>
  <si>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</si>
  <si>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</si>
  <si>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</si>
  <si>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</si>
  <si>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</si>
  <si>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</si>
  <si>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</si>
  <si>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</si>
  <si>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</si>
  <si>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</si>
  <si>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</si>
  <si>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</si>
  <si>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</si>
  <si>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</si>
  <si>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</si>
  <si>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</si>
  <si>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</si>
  <si>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</si>
  <si>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</si>
  <si>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</si>
  <si>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</si>
  <si>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</si>
  <si>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</si>
  <si>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</si>
  <si>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</si>
  <si>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</si>
  <si>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</si>
  <si>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</si>
  <si>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</si>
  <si>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</si>
  <si>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</si>
  <si>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</si>
  <si>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</si>
  <si>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</si>
  <si>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</si>
  <si>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</si>
  <si>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</si>
  <si>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</si>
  <si>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</si>
  <si>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</si>
  <si>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</si>
  <si>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</si>
  <si>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</si>
  <si>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</si>
  <si>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</si>
  <si>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</si>
  <si>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</si>
  <si>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</si>
  <si>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</si>
  <si>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</si>
  <si>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</si>
  <si>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</si>
  <si>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</si>
  <si>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</si>
  <si>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</si>
  <si>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</si>
  <si>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</si>
  <si>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</si>
  <si>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</si>
  <si>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</si>
  <si>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</si>
  <si>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</si>
  <si>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</si>
  <si>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</si>
  <si>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</si>
  <si>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</si>
  <si>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</si>
  <si>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</si>
  <si>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</si>
  <si>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</si>
  <si>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</si>
  <si>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</si>
  <si>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</si>
  <si>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</si>
  <si>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</si>
  <si>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</si>
  <si>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</si>
  <si>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</si>
  <si>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</si>
  <si>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</si>
  <si>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</si>
  <si>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</si>
  <si>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</si>
  <si>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</si>
  <si>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</si>
  <si>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</si>
  <si>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</si>
  <si>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</si>
  <si>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</si>
  <si>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</si>
  <si>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</si>
  <si>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</si>
  <si>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</si>
  <si>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</si>
  <si>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</si>
  <si>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</si>
  <si>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</si>
  <si>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</si>
  <si>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</si>
  <si>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</si>
  <si>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</si>
  <si>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</si>
  <si>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</si>
  <si>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</si>
  <si>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</si>
  <si>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</si>
  <si>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</si>
  <si>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</si>
  <si>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</si>
  <si>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</si>
  <si>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</si>
  <si>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</si>
  <si>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</si>
  <si>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</si>
  <si>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</si>
  <si>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</si>
  <si>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</si>
  <si>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</si>
  <si>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</si>
  <si>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</si>
  <si>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</si>
  <si>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</si>
  <si>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</si>
  <si>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</si>
  <si>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</si>
  <si>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</si>
  <si>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</si>
  <si>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</si>
  <si>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</si>
  <si>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</si>
  <si>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</si>
  <si>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</si>
  <si>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</si>
  <si>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</si>
  <si>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</si>
  <si>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</si>
  <si>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</si>
  <si>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</si>
  <si>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</si>
  <si>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</si>
  <si>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</si>
  <si>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</si>
  <si>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</si>
  <si>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</si>
  <si>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</si>
  <si>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</si>
  <si>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</si>
  <si>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</si>
  <si>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</si>
  <si>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</si>
  <si>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</si>
  <si>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</si>
  <si>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</si>
  <si>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</si>
  <si>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</si>
  <si>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</si>
  <si>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</si>
  <si>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</si>
  <si>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</si>
  <si>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</si>
  <si>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</si>
  <si>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</si>
  <si>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</si>
  <si>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</si>
  <si>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</si>
  <si>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</si>
  <si>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</si>
  <si>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</si>
  <si>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</si>
  <si>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</si>
  <si>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</si>
  <si>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</si>
  <si>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</si>
  <si>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</si>
  <si>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</si>
  <si>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</si>
  <si>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</si>
  <si>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</si>
  <si>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</si>
  <si>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</si>
  <si>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</si>
  <si>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</si>
  <si>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</si>
  <si>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</si>
  <si>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</si>
  <si>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</si>
  <si>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</si>
  <si>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</si>
  <si>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</si>
  <si>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</si>
  <si>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</si>
  <si>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</si>
  <si>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</si>
  <si>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</si>
  <si>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</si>
  <si>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</si>
  <si>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</si>
  <si>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</si>
  <si>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</si>
  <si>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</si>
  <si>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</si>
  <si>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</si>
  <si>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</si>
  <si>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</si>
  <si>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</si>
  <si>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</si>
  <si>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</si>
  <si>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</si>
  <si>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</si>
  <si>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</si>
  <si>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</si>
  <si>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</si>
  <si>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</si>
  <si>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</si>
  <si>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</si>
  <si>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</si>
  <si>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</si>
  <si>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</si>
  <si>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</si>
  <si>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</si>
  <si>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</si>
  <si>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</si>
  <si>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</si>
  <si>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</si>
  <si>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</si>
  <si>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</si>
  <si>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</si>
  <si>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</si>
  <si>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</si>
  <si>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</si>
  <si>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</si>
  <si>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</si>
  <si>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</si>
  <si>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</si>
  <si>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</si>
  <si>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</si>
  <si>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</si>
  <si>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</si>
  <si>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</si>
  <si>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</si>
  <si>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</si>
  <si>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</si>
  <si>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</si>
  <si>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</si>
  <si>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</si>
  <si>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</si>
  <si>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</si>
  <si>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</si>
  <si>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</si>
  <si>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</si>
  <si>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</si>
  <si>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</si>
  <si>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</si>
  <si>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</si>
  <si>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</si>
  <si>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</si>
  <si>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</si>
  <si>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</si>
  <si>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</si>
  <si>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</si>
  <si>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</si>
  <si>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</si>
  <si>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</si>
  <si>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</si>
  <si>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</si>
  <si>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</si>
  <si>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</si>
  <si>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</si>
  <si>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</si>
  <si>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</si>
  <si>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</si>
  <si>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</si>
  <si>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</si>
  <si>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</si>
  <si>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</si>
  <si>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</si>
  <si>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</si>
  <si>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</si>
  <si>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</si>
  <si>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</si>
  <si>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</si>
  <si>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</si>
  <si>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</si>
  <si>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</si>
  <si>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</si>
  <si>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</si>
  <si>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</si>
  <si>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</si>
  <si>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</si>
  <si>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</si>
  <si>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</si>
  <si>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</si>
  <si>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</si>
  <si>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</si>
  <si>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</si>
  <si>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</si>
  <si>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</si>
  <si>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</si>
  <si>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</si>
  <si>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</si>
  <si>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</si>
  <si>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</si>
  <si>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</si>
  <si>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</si>
  <si>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</si>
  <si>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</si>
  <si>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</si>
  <si>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</si>
  <si>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</si>
  <si>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</si>
  <si>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</si>
  <si>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</si>
  <si>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</si>
  <si>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</si>
  <si>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</si>
  <si>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</si>
  <si>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</si>
  <si>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</si>
  <si>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</si>
  <si>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</si>
  <si>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</si>
  <si>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</si>
  <si>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</si>
  <si>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</si>
  <si>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</si>
  <si>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</si>
  <si>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</si>
  <si>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</si>
  <si>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</si>
  <si>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</si>
  <si>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</si>
  <si>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</si>
  <si>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</si>
  <si>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</si>
  <si>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</si>
  <si>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</si>
  <si>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</si>
  <si>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</si>
  <si>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</si>
  <si>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</si>
  <si>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</si>
  <si>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</si>
  <si>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</si>
  <si>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</si>
  <si>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</si>
  <si>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</si>
  <si>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</si>
  <si>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</si>
  <si>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</si>
  <si>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</si>
  <si>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</si>
  <si>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</si>
  <si>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</si>
  <si>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</si>
  <si>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</si>
  <si>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</si>
  <si>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</si>
  <si>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</si>
  <si>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</si>
  <si>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</si>
  <si>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</si>
  <si>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</si>
  <si>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</si>
  <si>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</si>
  <si>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</si>
  <si>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</si>
  <si>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</si>
  <si>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</si>
  <si>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</si>
  <si>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</si>
  <si>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</si>
  <si>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</si>
  <si>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</si>
  <si>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</si>
  <si>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</si>
  <si>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</si>
  <si>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</si>
  <si>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</si>
  <si>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</si>
  <si>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</si>
  <si>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</si>
  <si>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</si>
  <si>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</si>
  <si>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</si>
  <si>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</si>
  <si>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</si>
  <si>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</si>
  <si>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</si>
  <si>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</si>
  <si>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</si>
  <si>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</si>
  <si>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</si>
  <si>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</si>
  <si>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</si>
  <si>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</si>
  <si>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</si>
  <si>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</si>
  <si>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</si>
  <si>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</si>
  <si>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</si>
  <si>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</si>
  <si>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</si>
  <si>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</si>
  <si>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</si>
  <si>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</si>
  <si>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</si>
  <si>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</si>
  <si>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</si>
  <si>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</si>
  <si>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</si>
  <si>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</si>
  <si>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</si>
  <si>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</si>
  <si>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</si>
  <si>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</si>
  <si>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</si>
  <si>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</si>
  <si>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</si>
  <si>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</si>
  <si>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</si>
  <si>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</si>
  <si>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</si>
  <si>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</si>
  <si>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</si>
  <si>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</si>
  <si>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</si>
  <si>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</si>
  <si>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</si>
  <si>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</si>
  <si>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</si>
  <si>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</si>
  <si>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</si>
  <si>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</si>
  <si>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</si>
  <si>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</si>
  <si>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</si>
  <si>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</si>
  <si>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</si>
  <si>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</si>
  <si>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</si>
  <si>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</si>
  <si>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</si>
  <si>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</si>
  <si>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</si>
  <si>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</si>
  <si>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</si>
  <si>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</si>
  <si>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</si>
  <si>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</si>
  <si>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</si>
  <si>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</si>
  <si>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</si>
  <si>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</si>
  <si>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</si>
  <si>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</si>
  <si>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</si>
  <si>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</si>
  <si>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</si>
  <si>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</si>
  <si>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</si>
  <si>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</si>
  <si>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</si>
  <si>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</si>
  <si>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</si>
  <si>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</si>
  <si>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</si>
  <si>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</si>
  <si>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</si>
  <si>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</si>
  <si>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</si>
  <si>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</si>
  <si>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</si>
  <si>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</si>
  <si>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</si>
  <si>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</si>
  <si>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</si>
  <si>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</si>
  <si>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</si>
  <si>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</si>
  <si>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</si>
  <si>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</si>
  <si>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</si>
  <si>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</si>
  <si>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</si>
  <si>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</si>
  <si>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</si>
  <si>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</si>
  <si>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</si>
  <si>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</si>
  <si>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</si>
  <si>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</si>
  <si>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</si>
  <si>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</si>
  <si>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</si>
  <si>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</si>
  <si>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</si>
  <si>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</si>
  <si>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</si>
  <si>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</si>
  <si>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</si>
  <si>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</si>
  <si>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</si>
  <si>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</si>
  <si>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</si>
  <si>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</si>
  <si>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</si>
  <si>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</si>
  <si>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</si>
  <si>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</si>
  <si>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</si>
  <si>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</si>
  <si>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</si>
  <si>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</si>
  <si>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</si>
  <si>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</si>
  <si>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</si>
  <si>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</si>
  <si>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</si>
  <si>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</si>
  <si>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</si>
  <si>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</si>
  <si>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</si>
  <si>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</si>
  <si>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</si>
  <si>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</si>
  <si>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</si>
  <si>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</si>
  <si>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</si>
  <si>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</si>
  <si>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</si>
  <si>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</si>
  <si>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</si>
  <si>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</si>
  <si>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</si>
  <si>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</si>
  <si>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</si>
  <si>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</si>
  <si>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</si>
  <si>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</si>
  <si>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</si>
  <si>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</si>
  <si>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</si>
  <si>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</si>
  <si>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</si>
  <si>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</si>
  <si>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</si>
  <si>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</si>
  <si>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</si>
  <si>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</si>
  <si>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</si>
  <si>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</si>
  <si>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</si>
  <si>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</si>
  <si>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</si>
  <si>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</si>
  <si>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</si>
  <si>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</si>
  <si>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</si>
  <si>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</si>
  <si>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</si>
  <si>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</si>
  <si>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</si>
  <si>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</si>
  <si>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</si>
  <si>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</si>
  <si>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</si>
  <si>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</si>
  <si>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</si>
  <si>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</si>
  <si>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</si>
  <si>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</si>
  <si>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</si>
  <si>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</si>
  <si>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</si>
  <si>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</si>
  <si>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</si>
  <si>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</si>
  <si>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</si>
  <si>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</si>
  <si>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</si>
  <si>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</si>
  <si>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</si>
  <si>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</si>
  <si>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</si>
  <si>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</si>
  <si>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</si>
  <si>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</si>
  <si>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</si>
  <si>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</si>
  <si>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</si>
  <si>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</si>
  <si>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</si>
  <si>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</si>
  <si>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</si>
  <si>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</si>
  <si>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</si>
  <si>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</si>
  <si>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</si>
  <si>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</si>
  <si>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</si>
  <si>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</si>
  <si>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</si>
  <si>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</si>
  <si>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</si>
  <si>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</si>
  <si>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</si>
  <si>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</si>
  <si>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</si>
  <si>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</si>
  <si>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</si>
  <si>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</si>
  <si>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</si>
  <si>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</si>
  <si>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</si>
  <si>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</si>
  <si>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</si>
  <si>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</si>
  <si>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</si>
  <si>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</si>
  <si>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</si>
  <si>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</si>
  <si>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</si>
  <si>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</si>
  <si>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</si>
  <si>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</si>
  <si>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</si>
  <si>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</si>
  <si>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</si>
  <si>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</si>
  <si>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</si>
  <si>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</si>
  <si>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</si>
  <si>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</si>
  <si>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</si>
  <si>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</si>
  <si>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</si>
  <si>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</si>
  <si>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</si>
  <si>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</si>
  <si>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</si>
  <si>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</si>
  <si>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</si>
  <si>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</si>
  <si>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</si>
  <si>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</si>
  <si>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</si>
  <si>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</si>
  <si>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</si>
  <si>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</si>
  <si>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</si>
  <si>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</si>
  <si>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</si>
  <si>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</si>
  <si>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</si>
  <si>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</si>
  <si>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</si>
  <si>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</si>
  <si>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</si>
  <si>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</si>
  <si>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</si>
  <si>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</si>
  <si>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</si>
  <si>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</si>
  <si>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</si>
  <si>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</si>
  <si>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</si>
  <si>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</si>
  <si>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</si>
  <si>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</si>
  <si>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</si>
  <si>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</si>
  <si>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</si>
  <si>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</si>
  <si>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</si>
  <si>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</si>
  <si>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</si>
  <si>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</si>
  <si>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</si>
  <si>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</si>
  <si>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</si>
  <si>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</si>
  <si>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</si>
  <si>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</si>
  <si>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</si>
  <si>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</si>
  <si>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</si>
  <si>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</si>
  <si>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</si>
  <si>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</si>
  <si>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</si>
  <si>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</si>
  <si>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</si>
  <si>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</si>
  <si>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</si>
  <si>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</si>
  <si>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</si>
  <si>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</si>
  <si>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</si>
  <si>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</si>
  <si>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</si>
  <si>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</si>
  <si>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</si>
  <si>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</si>
  <si>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</si>
  <si>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</si>
  <si>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</si>
  <si>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</si>
  <si>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</si>
  <si>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</si>
  <si>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</si>
  <si>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</si>
  <si>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</si>
  <si>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</si>
  <si>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</si>
  <si>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</si>
  <si>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</si>
  <si>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</si>
  <si>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</si>
  <si>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</si>
  <si>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</si>
  <si>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</si>
  <si>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</si>
  <si>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</si>
  <si>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</si>
  <si>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</si>
  <si>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</si>
  <si>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</si>
  <si>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</si>
  <si>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</si>
  <si>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</si>
  <si>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</si>
  <si>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</si>
  <si>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</si>
  <si>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</si>
  <si>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</si>
  <si>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</si>
  <si>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</si>
  <si>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</si>
  <si>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</si>
  <si>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</si>
  <si>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</si>
  <si>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</si>
  <si>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</si>
  <si>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</si>
  <si>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</si>
  <si>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</si>
  <si>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</si>
  <si>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</si>
  <si>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</si>
  <si>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</si>
  <si>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</si>
  <si>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</si>
  <si>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</si>
  <si>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</si>
  <si>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</si>
  <si>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</si>
  <si>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</si>
  <si>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</si>
  <si>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</si>
  <si>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</si>
  <si>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</si>
  <si>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</si>
  <si>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</si>
  <si>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</si>
  <si>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</si>
  <si>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</si>
  <si>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</si>
  <si>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</si>
  <si>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</si>
  <si>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</si>
  <si>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</si>
  <si>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</si>
  <si>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</si>
  <si>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</si>
  <si>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</si>
  <si>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</si>
  <si>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</si>
  <si>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</si>
  <si>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</si>
  <si>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</si>
  <si>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</si>
  <si>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</si>
  <si>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</si>
  <si>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</si>
  <si>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</si>
  <si>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</si>
  <si>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</si>
  <si>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</si>
  <si>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</si>
  <si>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</si>
  <si>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</si>
  <si>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</si>
  <si>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</si>
  <si>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</si>
  <si>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</si>
  <si>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</si>
  <si>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</si>
  <si>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</si>
  <si>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</si>
  <si>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</si>
  <si>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</si>
  <si>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</si>
  <si>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</si>
  <si>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</si>
  <si>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</si>
  <si>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</si>
  <si>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</si>
  <si>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</si>
  <si>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</si>
  <si>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</si>
  <si>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</si>
  <si>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</si>
  <si>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</si>
  <si>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</si>
  <si>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</si>
  <si>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</si>
  <si>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</si>
  <si>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</si>
  <si>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</si>
  <si>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</si>
  <si>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</si>
  <si>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</si>
  <si>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</si>
  <si>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</si>
  <si>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</si>
  <si>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</si>
  <si>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</si>
  <si>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</si>
  <si>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</si>
  <si>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</si>
  <si>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</si>
  <si>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</si>
  <si>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</si>
  <si>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</si>
  <si>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</si>
  <si>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</si>
  <si>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</si>
  <si>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</si>
  <si>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</si>
  <si>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</si>
  <si>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</si>
  <si>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</si>
  <si>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</si>
  <si>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</si>
  <si>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</si>
  <si>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</si>
  <si>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</si>
  <si>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</si>
  <si>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</si>
  <si>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</si>
  <si>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</si>
  <si>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</si>
  <si>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</si>
  <si>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</si>
  <si>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</si>
  <si>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</si>
  <si>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</si>
  <si>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</si>
  <si>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</si>
  <si>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</si>
  <si>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</si>
  <si>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</si>
  <si>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</si>
  <si>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</si>
  <si>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</si>
  <si>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</si>
  <si>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</si>
  <si>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</si>
  <si>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</si>
  <si>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</si>
  <si>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</si>
  <si>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</si>
  <si>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</si>
  <si>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</si>
  <si>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</si>
  <si>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</si>
  <si>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</si>
  <si>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</si>
  <si>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</si>
  <si>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</si>
  <si>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</si>
  <si>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</si>
  <si>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</si>
  <si>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</si>
  <si>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</si>
  <si>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</si>
  <si>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</si>
  <si>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</si>
  <si>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</si>
  <si>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</si>
  <si>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</si>
  <si>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</si>
  <si>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</si>
  <si>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</si>
  <si>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</si>
  <si>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</si>
  <si>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</si>
  <si>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</si>
  <si>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</si>
  <si>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</si>
  <si>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</si>
  <si>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</si>
  <si>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</si>
  <si>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</si>
  <si>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</si>
  <si>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</si>
  <si>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</si>
  <si>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</si>
  <si>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</si>
  <si>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</si>
  <si>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</si>
  <si>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</si>
  <si>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</si>
  <si>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</si>
  <si>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</si>
  <si>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</si>
  <si>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</si>
  <si>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</si>
  <si>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</si>
  <si>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</si>
  <si>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</si>
  <si>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</si>
  <si>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</si>
  <si>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</si>
  <si>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</si>
  <si>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</si>
  <si>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</si>
  <si>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</si>
  <si>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</si>
  <si>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</si>
  <si>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</si>
  <si>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</si>
  <si>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</si>
  <si>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</si>
  <si>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</si>
  <si>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</si>
  <si>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</si>
  <si>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</si>
  <si>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</si>
  <si>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</si>
  <si>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</si>
  <si>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</si>
  <si>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</si>
  <si>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</si>
  <si>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</si>
  <si>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</si>
  <si>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</si>
  <si>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</si>
  <si>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</si>
  <si>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</si>
  <si>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</si>
  <si>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</si>
  <si>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</si>
  <si>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</si>
  <si>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</si>
  <si>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</si>
  <si>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</si>
  <si>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</si>
  <si>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</si>
  <si>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</si>
  <si>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</si>
  <si>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</si>
  <si>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</si>
  <si>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</si>
  <si>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</si>
  <si>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</si>
  <si>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</si>
  <si>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</si>
  <si>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</si>
  <si>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</si>
  <si>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</si>
  <si>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</si>
  <si>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</si>
  <si>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</si>
  <si>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</si>
  <si>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</si>
  <si>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</si>
  <si>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</si>
  <si>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</si>
  <si>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</si>
  <si>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</si>
  <si>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</si>
  <si>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</si>
  <si>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</si>
  <si>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</si>
  <si>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</si>
  <si>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</si>
  <si>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</si>
  <si>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</si>
  <si>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</si>
  <si>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</si>
  <si>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</si>
  <si>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</si>
  <si>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</si>
  <si>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</si>
  <si>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</si>
  <si>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</si>
  <si>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</si>
  <si>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</si>
  <si>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</si>
  <si>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</si>
  <si>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</si>
  <si>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</si>
  <si>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</si>
  <si>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</si>
  <si>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</si>
  <si>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</si>
  <si>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</si>
  <si>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</si>
  <si>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</si>
  <si>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</si>
  <si>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</si>
  <si>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</si>
  <si>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</si>
  <si>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</si>
  <si>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</si>
  <si>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</si>
  <si>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</si>
  <si>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</si>
  <si>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</si>
  <si>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</si>
  <si>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</si>
  <si>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</si>
  <si>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</si>
  <si>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</si>
  <si>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</si>
  <si>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</si>
  <si>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</si>
  <si>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</si>
  <si>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</si>
  <si>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</si>
  <si>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</si>
  <si>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</si>
  <si>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</si>
  <si>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</si>
  <si>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</si>
  <si>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</si>
  <si>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</si>
  <si>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</si>
  <si>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</si>
  <si>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</si>
  <si>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</si>
  <si>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</si>
  <si>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</si>
  <si>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</si>
  <si>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</si>
  <si>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</si>
  <si>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</si>
  <si>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</si>
  <si>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</si>
  <si>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</si>
  <si>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</si>
  <si>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</si>
  <si>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</si>
  <si>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</si>
  <si>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</si>
  <si>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</si>
  <si>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</si>
  <si>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</si>
  <si>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</si>
  <si>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</si>
  <si>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</si>
  <si>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</si>
  <si>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</si>
  <si>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</si>
  <si>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</si>
  <si>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</si>
  <si>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</si>
  <si>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</si>
  <si>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</si>
  <si>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</si>
  <si>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</si>
  <si>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</si>
  <si>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</si>
  <si>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</si>
  <si>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</si>
  <si>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</si>
  <si>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</si>
  <si>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</si>
  <si>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</si>
  <si>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</si>
  <si>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</si>
  <si>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</si>
  <si>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</si>
  <si>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</si>
  <si>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</si>
  <si>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</si>
  <si>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</si>
  <si>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</si>
  <si>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</si>
  <si>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</si>
  <si>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</si>
  <si>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</si>
  <si>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</si>
  <si>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</si>
  <si>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</si>
  <si>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</si>
  <si>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</si>
  <si>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</si>
  <si>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</si>
  <si>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</si>
  <si>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</si>
  <si>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</si>
  <si>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</si>
  <si>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</si>
  <si>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</si>
  <si>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</si>
  <si>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</si>
  <si>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</si>
  <si>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</si>
  <si>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</si>
  <si>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</si>
  <si>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</si>
  <si>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</si>
  <si>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</si>
  <si>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</si>
  <si>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</si>
  <si>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</si>
  <si>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</si>
  <si>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</si>
  <si>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</si>
  <si>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</si>
  <si>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</si>
  <si>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</si>
  <si>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</si>
  <si>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</si>
  <si>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</si>
  <si>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</si>
  <si>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</si>
  <si>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</si>
  <si>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</si>
  <si>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</si>
  <si>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</si>
  <si>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</si>
  <si>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</si>
  <si>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</si>
  <si>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</si>
  <si>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</si>
  <si>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</si>
  <si>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</si>
  <si>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</si>
  <si>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</si>
  <si>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</si>
  <si>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</si>
  <si>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</si>
  <si>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</si>
  <si>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</si>
  <si>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</si>
  <si>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</si>
  <si>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</si>
  <si>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</si>
  <si>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</si>
  <si>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</si>
  <si>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</si>
  <si>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</si>
  <si>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</si>
  <si>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</si>
  <si>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</si>
  <si>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</si>
  <si>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</si>
  <si>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</si>
  <si>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</si>
  <si>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</si>
  <si>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</si>
  <si>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</si>
  <si>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</si>
  <si>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</si>
  <si>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</si>
  <si>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</si>
  <si>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</si>
  <si>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</si>
  <si>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</si>
  <si>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</si>
  <si>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</si>
  <si>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</si>
  <si>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</si>
  <si>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</si>
  <si>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</si>
  <si>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</si>
  <si>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</si>
  <si>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</si>
  <si>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</si>
  <si>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</si>
  <si>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</si>
  <si>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</si>
  <si>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</si>
  <si>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</si>
  <si>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</si>
  <si>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</si>
  <si>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</si>
  <si>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</si>
  <si>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</si>
  <si>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</si>
  <si>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</si>
  <si>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</si>
  <si>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</si>
  <si>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</si>
  <si>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</si>
  <si>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</si>
  <si>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</si>
  <si>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</si>
  <si>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</si>
  <si>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</si>
  <si>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</si>
  <si>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</si>
  <si>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</si>
  <si>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</si>
  <si>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</si>
  <si>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</si>
  <si>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</si>
  <si>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</si>
  <si>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</si>
  <si>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</si>
  <si>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</si>
  <si>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</si>
  <si>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</si>
  <si>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</si>
  <si>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</si>
  <si>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</si>
  <si>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</si>
  <si>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</si>
  <si>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</si>
  <si>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</si>
  <si>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</si>
  <si>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</si>
  <si>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</si>
  <si>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</si>
  <si>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</si>
  <si>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</si>
  <si>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</si>
  <si>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</si>
  <si>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</si>
  <si>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</si>
  <si>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</si>
  <si>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</si>
  <si>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</si>
  <si>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</si>
  <si>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</si>
  <si>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</si>
  <si>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</si>
  <si>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</si>
  <si>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</si>
  <si>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</si>
  <si>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</si>
  <si>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</si>
  <si>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</si>
  <si>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</si>
  <si>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</si>
  <si>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</si>
  <si>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</si>
  <si>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</si>
  <si>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</si>
  <si>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</si>
  <si>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</si>
  <si>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</si>
  <si>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</si>
  <si>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</si>
  <si>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</si>
  <si>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</si>
  <si>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</si>
  <si>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</si>
  <si>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</si>
  <si>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</si>
  <si>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</si>
  <si>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</si>
  <si>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</si>
  <si>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</si>
  <si>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</si>
  <si>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</si>
  <si>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</si>
  <si>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</si>
  <si>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</si>
  <si>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</si>
  <si>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</si>
  <si>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</si>
  <si>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</si>
  <si>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</si>
  <si>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</si>
  <si>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</si>
  <si>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</si>
  <si>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</si>
  <si>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</si>
  <si>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</si>
  <si>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</si>
  <si>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</si>
  <si>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</si>
  <si>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</si>
  <si>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</si>
  <si>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</si>
  <si>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</si>
  <si>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</si>
  <si>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</si>
  <si>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</si>
  <si>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</si>
  <si>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</si>
  <si>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</si>
  <si>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</si>
  <si>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</si>
  <si>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</si>
  <si>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</si>
  <si>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</si>
  <si>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</si>
  <si>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</si>
  <si>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</si>
  <si>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</si>
  <si>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</si>
  <si>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</si>
  <si>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</si>
  <si>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</si>
  <si>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</si>
  <si>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</si>
  <si>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</si>
  <si>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</si>
  <si>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</si>
  <si>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</si>
  <si>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</si>
  <si>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</si>
  <si>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</si>
  <si>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</si>
  <si>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</si>
  <si>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</si>
  <si>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</si>
  <si>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</si>
  <si>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</si>
  <si>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</si>
  <si>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</si>
  <si>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</si>
  <si>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</si>
  <si>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</si>
  <si>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</si>
  <si>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</si>
  <si>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</si>
  <si>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</si>
  <si>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</si>
  <si>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</si>
  <si>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</si>
  <si>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</si>
  <si>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</si>
  <si>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</si>
  <si>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</si>
  <si>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</si>
  <si>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</si>
  <si>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</si>
  <si>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</si>
  <si>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</si>
  <si>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</si>
  <si>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</si>
  <si>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</si>
  <si>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</si>
  <si>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</si>
  <si>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</si>
  <si>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</si>
  <si>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</si>
  <si>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</si>
  <si>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</si>
  <si>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</si>
  <si>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</si>
  <si>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</si>
  <si>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</si>
  <si>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</si>
  <si>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</si>
  <si>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</si>
  <si>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</si>
  <si>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</si>
  <si>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</si>
  <si>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</si>
  <si>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</si>
  <si>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</si>
  <si>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</si>
  <si>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</si>
  <si>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</si>
  <si>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</si>
  <si>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</si>
  <si>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</si>
  <si>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</si>
  <si>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</si>
  <si>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</si>
  <si>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</si>
  <si>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</si>
  <si>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</si>
  <si>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</si>
  <si>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</si>
  <si>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</si>
  <si>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</si>
  <si>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</si>
  <si>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</si>
  <si>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</si>
  <si>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</si>
  <si>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</si>
  <si>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</si>
  <si>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</si>
  <si>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</si>
  <si>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</si>
  <si>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</si>
  <si>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</si>
  <si>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</si>
  <si>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</si>
  <si>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</si>
  <si>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</si>
  <si>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</si>
  <si>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</si>
  <si>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</si>
  <si>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</si>
  <si>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</si>
  <si>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</si>
  <si>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</si>
  <si>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</si>
  <si>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</si>
  <si>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</si>
  <si>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</si>
  <si>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</si>
  <si>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</si>
  <si>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</si>
  <si>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</si>
  <si>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</si>
  <si>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</si>
  <si>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</si>
  <si>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</si>
  <si>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</si>
  <si>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</si>
  <si>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</si>
  <si>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</si>
  <si>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</si>
  <si>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</si>
  <si>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</si>
  <si>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</si>
  <si>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</si>
  <si>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</si>
  <si>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</si>
  <si>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</si>
  <si>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</si>
  <si>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</si>
  <si>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</si>
  <si>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</si>
  <si>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</si>
  <si>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</si>
  <si>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</si>
  <si>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</si>
  <si>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</si>
  <si>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</si>
  <si>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</si>
  <si>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</si>
  <si>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</si>
  <si>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</si>
  <si>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</si>
  <si>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</si>
  <si>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</si>
  <si>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</si>
  <si>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</si>
  <si>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</si>
  <si>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</si>
  <si>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</si>
  <si>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</si>
  <si>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</si>
  <si>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</si>
  <si>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</si>
  <si>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</si>
  <si>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</si>
  <si>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</si>
  <si>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</si>
  <si>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</si>
  <si>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</si>
  <si>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</si>
  <si>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</si>
  <si>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</si>
  <si>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</si>
  <si>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</si>
  <si>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</si>
  <si>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</si>
  <si>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</si>
  <si>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</si>
  <si>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</si>
  <si>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</si>
  <si>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</si>
  <si>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</si>
  <si>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</si>
  <si>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</si>
  <si>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</si>
  <si>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</si>
  <si>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</si>
  <si>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</si>
  <si>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</si>
  <si>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</si>
  <si>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</si>
  <si>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</si>
  <si>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</si>
  <si>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</si>
  <si>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</si>
  <si>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</si>
  <si>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</si>
  <si>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</si>
  <si>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</si>
  <si>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</si>
  <si>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</si>
  <si>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</si>
  <si>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</si>
  <si>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</si>
  <si>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</si>
  <si>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</si>
  <si>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</si>
  <si>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</si>
  <si>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</si>
  <si>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</si>
  <si>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</si>
  <si>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</si>
  <si>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</si>
  <si>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</si>
  <si>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</si>
  <si>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</si>
  <si>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</si>
  <si>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</si>
  <si>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</si>
  <si>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</si>
  <si>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</si>
  <si>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</si>
  <si>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</si>
  <si>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</si>
  <si>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</si>
  <si>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</si>
  <si>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</si>
  <si>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</si>
  <si>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</si>
  <si>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</si>
  <si>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</si>
  <si>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</si>
  <si>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</si>
  <si>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</si>
  <si>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</si>
  <si>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</si>
  <si>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</si>
  <si>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</si>
  <si>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</si>
  <si>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</si>
  <si>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</si>
  <si>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</si>
  <si>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</si>
  <si>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</si>
  <si>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</si>
  <si>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</si>
  <si>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</si>
  <si>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</si>
  <si>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</si>
  <si>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</si>
  <si>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</si>
  <si>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</si>
  <si>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</si>
  <si>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</si>
  <si>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</si>
  <si>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</si>
  <si>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</si>
  <si>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</si>
  <si>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</si>
  <si>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</si>
  <si>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</si>
  <si>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</si>
  <si>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</si>
  <si>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</si>
  <si>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</si>
  <si>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</si>
  <si>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</si>
  <si>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</si>
  <si>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</si>
  <si>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</si>
  <si>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</si>
  <si>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</si>
  <si>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</si>
  <si>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</si>
  <si>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</si>
  <si>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</si>
  <si>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</si>
  <si>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</si>
  <si>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</si>
  <si>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</si>
  <si>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</si>
  <si>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</si>
  <si>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</si>
  <si>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</si>
  <si>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</si>
  <si>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</si>
  <si>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</si>
  <si>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</si>
  <si>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</si>
  <si>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</si>
  <si>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</si>
  <si>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</si>
  <si>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</si>
  <si>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</si>
  <si>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</si>
  <si>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</si>
  <si>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</si>
  <si>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</si>
  <si>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</si>
  <si>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</si>
  <si>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</si>
  <si>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</si>
  <si>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</si>
  <si>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</si>
  <si>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</si>
  <si>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</si>
  <si>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</si>
  <si>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</si>
  <si>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</si>
  <si>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</si>
  <si>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</si>
  <si>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</si>
  <si>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</si>
  <si>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</si>
  <si>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</si>
  <si>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</si>
  <si>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</si>
  <si>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</si>
  <si>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</si>
  <si>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</si>
  <si>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</si>
  <si>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</si>
  <si>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</si>
  <si>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</si>
  <si>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</si>
  <si>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</si>
  <si>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</si>
  <si>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</si>
  <si>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</si>
  <si>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</si>
  <si>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</si>
  <si>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</si>
  <si>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</si>
  <si>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</si>
  <si>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</si>
  <si>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</si>
  <si>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</si>
  <si>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</si>
  <si>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</si>
  <si>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</si>
  <si>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</si>
  <si>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</si>
  <si>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</si>
  <si>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</si>
  <si>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</si>
  <si>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</si>
  <si>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</si>
  <si>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</si>
  <si>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</si>
  <si>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</si>
  <si>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</si>
  <si>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</si>
  <si>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</si>
  <si>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</si>
  <si>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</si>
  <si>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</si>
  <si>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</si>
  <si>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</si>
  <si>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</si>
  <si>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</si>
  <si>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</si>
  <si>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</si>
  <si>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</si>
  <si>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</si>
  <si>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</si>
  <si>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</si>
  <si>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</si>
  <si>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</si>
  <si>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</si>
  <si>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</si>
  <si>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</si>
  <si>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</si>
  <si>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</si>
  <si>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</si>
  <si>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</si>
  <si>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</si>
  <si>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</si>
  <si>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</si>
  <si>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</si>
  <si>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</si>
  <si>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</si>
  <si>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</si>
  <si>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</si>
  <si>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</si>
  <si>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</si>
  <si>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</si>
  <si>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</si>
  <si>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</si>
  <si>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</si>
  <si>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</si>
  <si>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</si>
  <si>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</si>
  <si>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</si>
  <si>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</si>
  <si>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</si>
  <si>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</si>
  <si>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</si>
  <si>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</si>
  <si>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</si>
  <si>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</si>
  <si>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</si>
  <si>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</si>
  <si>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</si>
  <si>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</si>
  <si>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</si>
  <si>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</si>
  <si>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</si>
  <si>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</si>
  <si>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</si>
  <si>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</si>
  <si>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</si>
  <si>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</si>
  <si>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</si>
  <si>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</si>
  <si>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</si>
  <si>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</si>
  <si>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</si>
  <si>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</si>
  <si>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</si>
  <si>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</si>
  <si>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</si>
  <si>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</si>
  <si>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</si>
  <si>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</si>
  <si>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</si>
  <si>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</si>
  <si>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</si>
  <si>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</si>
  <si>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</si>
  <si>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</si>
  <si>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</si>
  <si>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</si>
  <si>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</si>
  <si>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</si>
  <si>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</si>
  <si>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</si>
  <si>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</si>
  <si>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</si>
  <si>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</si>
  <si>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</si>
  <si>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</si>
  <si>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</si>
  <si>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</si>
  <si>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</si>
  <si>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</si>
  <si>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</si>
  <si>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</si>
  <si>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</si>
  <si>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</si>
  <si>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</si>
  <si>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</si>
  <si>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</si>
  <si>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</si>
  <si>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</si>
  <si>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</si>
  <si>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</si>
  <si>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</si>
  <si>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</si>
  <si>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</si>
  <si>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</si>
  <si>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</si>
  <si>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</si>
  <si>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</si>
  <si>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</si>
  <si>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</si>
  <si>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</si>
  <si>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</si>
  <si>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</si>
  <si>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</si>
  <si>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</si>
  <si>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</si>
  <si>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</si>
  <si>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</si>
  <si>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</si>
  <si>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</si>
  <si>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</si>
  <si>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</si>
  <si>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</si>
  <si>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</si>
  <si>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</si>
  <si>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</si>
  <si>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</si>
  <si>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</si>
  <si>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</si>
  <si>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</si>
  <si>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</si>
  <si>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</si>
  <si>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</si>
  <si>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</si>
  <si>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</si>
  <si>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</si>
  <si>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</si>
  <si>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</si>
  <si>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</si>
  <si>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</si>
  <si>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</si>
  <si>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</si>
  <si>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</si>
  <si>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</si>
  <si>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</si>
  <si>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</si>
  <si>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</si>
  <si>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</si>
  <si>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</si>
  <si>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</si>
  <si>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</si>
  <si>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</si>
  <si>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</si>
  <si>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</si>
  <si>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</si>
  <si>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</si>
  <si>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</si>
  <si>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</si>
  <si>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</si>
  <si>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</si>
  <si>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</si>
  <si>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</si>
  <si>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</si>
  <si>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</si>
  <si>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</si>
  <si>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</si>
  <si>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</si>
  <si>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</si>
  <si>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</si>
  <si>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</si>
  <si>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</si>
  <si>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</si>
  <si>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</si>
  <si>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</si>
  <si>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</si>
  <si>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</si>
  <si>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</si>
  <si>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</si>
  <si>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</si>
  <si>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</si>
  <si>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</si>
  <si>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</si>
  <si>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</si>
  <si>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</si>
  <si>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</si>
  <si>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</si>
  <si>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</si>
  <si>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</si>
  <si>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</si>
  <si>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</si>
  <si>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</si>
  <si>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</si>
  <si>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</si>
  <si>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</si>
  <si>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</si>
  <si>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</si>
  <si>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</si>
  <si>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</si>
  <si>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</si>
  <si>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</si>
  <si>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</si>
  <si>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</si>
  <si>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</si>
  <si>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</si>
  <si>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</si>
  <si>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</si>
  <si>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</si>
  <si>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</si>
  <si>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</si>
  <si>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</si>
  <si>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</si>
  <si>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</si>
  <si>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</si>
  <si>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</si>
  <si>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</si>
  <si>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</si>
  <si>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</si>
  <si>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</si>
  <si>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</si>
  <si>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</si>
  <si>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</si>
  <si>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</si>
  <si>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</si>
  <si>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</si>
  <si>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</si>
  <si>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</si>
  <si>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</si>
  <si>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</si>
  <si>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</si>
  <si>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</si>
  <si>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</si>
  <si>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</si>
  <si>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</si>
  <si>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</si>
  <si>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</si>
  <si>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</si>
  <si>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</si>
  <si>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</si>
  <si>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</si>
  <si>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</si>
  <si>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</si>
  <si>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</si>
  <si>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</si>
  <si>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</si>
  <si>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</si>
  <si>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</si>
  <si>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</si>
  <si>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</si>
  <si>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</si>
  <si>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</si>
  <si>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</si>
  <si>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</si>
  <si>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</si>
  <si>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</si>
  <si>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</si>
  <si>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</si>
  <si>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</si>
  <si>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</si>
  <si>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</si>
  <si>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</si>
  <si>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</si>
  <si>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</si>
  <si>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</si>
  <si>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</si>
  <si>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</si>
  <si>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</si>
  <si>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</si>
  <si>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</si>
  <si>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</si>
  <si>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</si>
  <si>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</si>
  <si>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</si>
  <si>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</si>
  <si>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</si>
  <si>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</si>
  <si>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</si>
  <si>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</si>
  <si>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</si>
  <si>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</si>
  <si>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</si>
  <si>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</si>
  <si>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</si>
  <si>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</si>
  <si>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</si>
  <si>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</si>
  <si>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</si>
  <si>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</si>
  <si>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</si>
  <si>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</si>
  <si>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</si>
  <si>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</si>
  <si>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</si>
  <si>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</si>
  <si>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</si>
  <si>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</si>
  <si>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</si>
  <si>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</si>
  <si>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</si>
  <si>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</si>
  <si>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</si>
  <si>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</si>
  <si>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</si>
  <si>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</si>
  <si>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</si>
  <si>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</si>
  <si>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</si>
  <si>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</si>
  <si>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</si>
  <si>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</si>
  <si>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</si>
  <si>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</si>
  <si>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</si>
  <si>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</si>
  <si>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</si>
  <si>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</si>
  <si>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</si>
  <si>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</si>
  <si>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</si>
  <si>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</si>
  <si>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</si>
  <si>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</si>
  <si>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</si>
  <si>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</si>
  <si>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</si>
  <si>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</si>
  <si>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</si>
  <si>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</si>
  <si>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</si>
  <si>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</si>
  <si>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</si>
  <si>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</si>
  <si>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</si>
  <si>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</si>
  <si>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</si>
  <si>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</si>
  <si>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</si>
  <si>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</si>
  <si>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</si>
  <si>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</si>
  <si>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</si>
  <si>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</si>
  <si>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</si>
  <si>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</si>
  <si>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</si>
  <si>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</si>
  <si>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</si>
  <si>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</si>
  <si>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</si>
  <si>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</si>
  <si>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</si>
  <si>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</si>
  <si>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</si>
  <si>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</si>
  <si>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</si>
  <si>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</si>
  <si>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</si>
  <si>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</si>
  <si>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</si>
  <si>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</si>
  <si>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</si>
  <si>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</si>
  <si>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</si>
  <si>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</si>
  <si>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</si>
  <si>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</si>
  <si>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</si>
  <si>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</si>
  <si>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</si>
  <si>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</si>
  <si>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</si>
  <si>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</si>
  <si>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</si>
  <si>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</si>
  <si>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</si>
  <si>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</si>
  <si>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</si>
  <si>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</si>
  <si>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</si>
  <si>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</si>
  <si>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</si>
  <si>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</si>
  <si>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</si>
  <si>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</si>
  <si>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</si>
  <si>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</si>
  <si>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</si>
  <si>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</si>
  <si>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</si>
  <si>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</si>
  <si>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</si>
  <si>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</si>
  <si>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</si>
  <si>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</si>
  <si>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</si>
  <si>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</si>
  <si>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</si>
  <si>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</si>
  <si>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</si>
  <si>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</si>
  <si>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</si>
  <si>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</si>
  <si>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</si>
  <si>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</si>
  <si>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</si>
  <si>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</si>
  <si>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</si>
  <si>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</si>
  <si>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</si>
  <si>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</si>
  <si>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</si>
  <si>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</si>
  <si>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</si>
  <si>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</si>
  <si>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</si>
  <si>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</si>
  <si>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</si>
  <si>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</si>
  <si>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</si>
  <si>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</si>
  <si>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</si>
  <si>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</si>
  <si>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</si>
  <si>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</si>
  <si>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</si>
  <si>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</si>
  <si>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</si>
  <si>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</si>
  <si>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</si>
  <si>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</si>
  <si>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</si>
  <si>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</si>
  <si>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</si>
  <si>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</si>
  <si>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</si>
  <si>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</si>
  <si>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</si>
  <si>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</si>
  <si>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</si>
  <si>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</si>
  <si>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</si>
  <si>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</si>
  <si>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</si>
  <si>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</si>
  <si>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</si>
  <si>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</si>
  <si>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</si>
  <si>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</si>
  <si>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</si>
  <si>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</si>
  <si>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</si>
  <si>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</si>
  <si>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</si>
  <si>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</si>
  <si>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</si>
  <si>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</si>
  <si>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</si>
  <si>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</si>
  <si>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</si>
  <si>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</si>
  <si>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</si>
  <si>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</si>
  <si>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</si>
  <si>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</si>
  <si>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</si>
  <si>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</si>
  <si>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</si>
  <si>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</si>
  <si>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</si>
  <si>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</si>
  <si>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</si>
  <si>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</si>
  <si>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</si>
  <si>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</si>
  <si>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</si>
  <si>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</si>
  <si>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</si>
  <si>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</si>
  <si>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</si>
  <si>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</si>
  <si>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</si>
  <si>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</si>
  <si>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</si>
  <si>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</si>
  <si>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</si>
  <si>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</si>
  <si>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</si>
  <si>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</si>
  <si>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</si>
  <si>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</si>
  <si>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</si>
  <si>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</si>
  <si>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</si>
  <si>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</si>
  <si>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</si>
  <si>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</si>
  <si>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</si>
  <si>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</si>
  <si>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</si>
  <si>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</si>
  <si>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</si>
  <si>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</si>
  <si>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</si>
  <si>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</si>
  <si>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</si>
  <si>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</si>
  <si>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</si>
  <si>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</si>
  <si>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</si>
  <si>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</si>
  <si>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</si>
  <si>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</si>
  <si>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</si>
  <si>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</si>
  <si>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</si>
  <si>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</si>
  <si>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</si>
  <si>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</si>
  <si>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</si>
  <si>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</si>
  <si>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</si>
  <si>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</si>
  <si>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</si>
  <si>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</si>
  <si>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</si>
  <si>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</si>
  <si>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</si>
  <si>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</si>
  <si>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</si>
  <si>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</si>
  <si>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</si>
  <si>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</si>
  <si>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</si>
  <si>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</si>
  <si>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</si>
  <si>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</si>
  <si>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</si>
  <si>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</si>
  <si>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</si>
  <si>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</si>
  <si>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</si>
  <si>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</si>
  <si>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</si>
  <si>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</si>
  <si>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</si>
  <si>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</si>
  <si>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</si>
  <si>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</si>
  <si>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</si>
  <si>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</si>
  <si>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</si>
  <si>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</si>
  <si>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</si>
  <si>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</si>
  <si>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</si>
  <si>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</si>
  <si>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</si>
  <si>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</si>
  <si>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</si>
  <si>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</si>
  <si>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</si>
  <si>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</si>
  <si>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</si>
  <si>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</si>
  <si>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</si>
  <si>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</si>
  <si>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</si>
  <si>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</si>
  <si>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</si>
  <si>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</si>
  <si>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</si>
  <si>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</si>
  <si>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</si>
  <si>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</si>
  <si>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</si>
  <si>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</si>
  <si>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</si>
  <si>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</si>
  <si>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</si>
  <si>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</si>
  <si>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</si>
  <si>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</si>
  <si>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</si>
  <si>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</si>
  <si>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</si>
  <si>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</si>
  <si>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</si>
  <si>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</si>
  <si>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</si>
  <si>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</si>
  <si>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</si>
  <si>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</si>
  <si>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</si>
  <si>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</si>
  <si>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</si>
  <si>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</si>
  <si>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</si>
  <si>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</si>
  <si>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</si>
  <si>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</si>
  <si>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</si>
  <si>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</si>
  <si>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</si>
  <si>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</si>
  <si>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</si>
  <si>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</si>
  <si>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</si>
  <si>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</si>
  <si>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</si>
  <si>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</si>
  <si>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</si>
  <si>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</si>
  <si>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</si>
  <si>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</si>
  <si>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</si>
  <si>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</si>
  <si>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</si>
  <si>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</si>
  <si>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</si>
  <si>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</si>
  <si>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</si>
  <si>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</si>
  <si>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</si>
  <si>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</si>
  <si>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</si>
  <si>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</si>
  <si>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</si>
  <si>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</si>
  <si>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</si>
  <si>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</si>
  <si>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</si>
  <si>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</si>
  <si>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</si>
  <si>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</si>
  <si>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</si>
  <si>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</si>
  <si>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</si>
  <si>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</si>
  <si>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</si>
  <si>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</si>
  <si>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</si>
  <si>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</si>
  <si>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</si>
  <si>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</si>
  <si>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</si>
  <si>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</si>
  <si>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</si>
  <si>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</si>
  <si>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</si>
  <si>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</si>
  <si>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</si>
  <si>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</si>
  <si>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</si>
  <si>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</si>
  <si>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</si>
  <si>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</si>
  <si>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</si>
  <si>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</si>
  <si>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</si>
  <si>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</si>
  <si>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</si>
  <si>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</si>
  <si>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</si>
  <si>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</si>
  <si>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</si>
  <si>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</si>
  <si>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</si>
  <si>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</si>
  <si>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</si>
  <si>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</si>
  <si>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</si>
  <si>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</si>
  <si>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</si>
  <si>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</si>
  <si>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</si>
  <si>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</si>
  <si>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</si>
  <si>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</si>
  <si>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</si>
  <si>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</si>
  <si>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</si>
  <si>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</si>
  <si>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</si>
  <si>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</si>
  <si>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</si>
  <si>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</si>
  <si>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</si>
  <si>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</si>
  <si>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</si>
  <si>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</si>
  <si>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</si>
  <si>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</si>
  <si>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</si>
  <si>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</si>
  <si>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</si>
  <si>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</si>
  <si>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</si>
  <si>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</si>
  <si>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</si>
  <si>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</si>
  <si>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</si>
  <si>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</si>
  <si>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</si>
  <si>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</si>
  <si>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</si>
  <si>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</si>
  <si>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</si>
  <si>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</si>
  <si>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</si>
  <si>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</si>
  <si>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</si>
  <si>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</si>
  <si>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</si>
  <si>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</si>
  <si>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</si>
  <si>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</si>
  <si>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</si>
  <si>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</si>
  <si>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</si>
  <si>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</si>
  <si>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</si>
  <si>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</si>
  <si>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</si>
  <si>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</si>
  <si>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</si>
  <si>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</si>
  <si>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</si>
  <si>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</si>
  <si>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</si>
  <si>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</si>
  <si>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</si>
  <si>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</si>
  <si>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</si>
  <si>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</si>
  <si>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</si>
  <si>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</si>
  <si>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</si>
  <si>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</si>
  <si>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</si>
  <si>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</si>
  <si>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</si>
  <si>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</si>
  <si>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</si>
  <si>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</si>
  <si>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</si>
  <si>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</si>
  <si>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</si>
  <si>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</si>
  <si>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</si>
  <si>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</si>
  <si>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</si>
  <si>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</si>
  <si>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</si>
  <si>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</si>
  <si>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</si>
  <si>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</si>
  <si>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</si>
  <si>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</si>
  <si>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</si>
  <si>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</si>
  <si>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</si>
  <si>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</si>
  <si>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</si>
  <si>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</si>
  <si>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</si>
  <si>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</si>
  <si>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</si>
  <si>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</si>
  <si>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</si>
  <si>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</si>
  <si>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</si>
  <si>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</si>
  <si>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</si>
  <si>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</si>
  <si>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</si>
  <si>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</si>
  <si>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</si>
  <si>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</si>
  <si>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</si>
  <si>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</si>
  <si>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</si>
  <si>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</si>
  <si>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</si>
  <si>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</si>
  <si>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</si>
  <si>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</si>
  <si>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</si>
  <si>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</si>
  <si>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</si>
  <si>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</si>
  <si>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</si>
  <si>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</si>
  <si>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</si>
  <si>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</si>
  <si>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</si>
  <si>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</si>
  <si>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</si>
  <si>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</si>
  <si>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</si>
  <si>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</si>
  <si>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</si>
  <si>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</si>
  <si>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</si>
  <si>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</si>
  <si>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</si>
  <si>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</si>
  <si>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</si>
  <si>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</si>
  <si>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</si>
  <si>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</si>
  <si>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</si>
  <si>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</si>
  <si>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</si>
  <si>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</si>
  <si>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</si>
  <si>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</si>
  <si>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</si>
  <si>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</si>
  <si>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</si>
  <si>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</si>
  <si>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</si>
  <si>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</si>
  <si>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</si>
  <si>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</si>
  <si>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</si>
  <si>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</si>
  <si>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</si>
  <si>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</si>
  <si>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</si>
  <si>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</si>
  <si>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</si>
  <si>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</si>
  <si>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</si>
  <si>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</si>
  <si>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</si>
  <si>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</si>
  <si>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</si>
  <si>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</si>
  <si>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</si>
  <si>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</si>
  <si>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</si>
  <si>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</si>
  <si>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</si>
  <si>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</si>
  <si>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</si>
  <si>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</si>
  <si>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</si>
  <si>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</si>
  <si>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</si>
  <si>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</si>
  <si>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</si>
  <si>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</si>
  <si>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</si>
  <si>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</si>
  <si>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</si>
  <si>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</si>
  <si>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</si>
  <si>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</si>
  <si>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</si>
  <si>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</si>
  <si>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</si>
  <si>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</si>
  <si>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</si>
  <si>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</si>
  <si>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</si>
  <si>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</si>
  <si>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</si>
  <si>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</si>
  <si>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</si>
  <si>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</si>
  <si>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</si>
  <si>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</si>
  <si>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</si>
  <si>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</si>
  <si>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</si>
  <si>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</si>
  <si>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</si>
  <si>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</si>
  <si>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</si>
  <si>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</si>
  <si>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</si>
  <si>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</si>
  <si>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</si>
  <si>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</si>
  <si>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</si>
  <si>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</si>
  <si>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</si>
  <si>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</si>
  <si>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</si>
  <si>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</si>
  <si>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</si>
  <si>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</si>
  <si>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</si>
  <si>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</si>
  <si>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</si>
  <si>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</si>
  <si>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</si>
  <si>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</si>
  <si>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</si>
  <si>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</si>
  <si>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</si>
  <si>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</si>
  <si>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</si>
  <si>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</si>
  <si>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</si>
  <si>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</si>
  <si>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</si>
  <si>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</si>
  <si>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</si>
  <si>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</si>
  <si>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</si>
  <si>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</si>
  <si>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</si>
  <si>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</si>
  <si>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</si>
  <si>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</si>
  <si>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</si>
  <si>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</si>
  <si>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</si>
  <si>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</si>
  <si>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</si>
  <si>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</si>
  <si>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</si>
  <si>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</si>
  <si>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</si>
  <si>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</si>
  <si>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</si>
  <si>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</si>
  <si>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</si>
  <si>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</si>
  <si>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</si>
  <si>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</si>
  <si>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</si>
  <si>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</si>
  <si>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</si>
  <si>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</si>
  <si>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</si>
  <si>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</si>
  <si>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</si>
  <si>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</si>
  <si>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</si>
  <si>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</si>
  <si>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</si>
  <si>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</si>
  <si>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</si>
  <si>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</si>
  <si>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</si>
  <si>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</si>
  <si>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</si>
  <si>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</si>
  <si>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</si>
  <si>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</si>
  <si>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</si>
  <si>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</si>
  <si>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</si>
  <si>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</si>
  <si>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</si>
  <si>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</si>
  <si>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</si>
  <si>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</si>
  <si>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</si>
  <si>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</si>
  <si>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</si>
  <si>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</si>
  <si>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</si>
  <si>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</si>
  <si>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</si>
  <si>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</si>
  <si>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</si>
  <si>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</si>
  <si>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</si>
  <si>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</si>
  <si>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</si>
  <si>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</si>
  <si>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</si>
  <si>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</si>
  <si>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</si>
  <si>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</si>
  <si>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</si>
  <si>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</si>
  <si>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</si>
  <si>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</si>
  <si>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</si>
  <si>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</si>
  <si>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</si>
  <si>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</si>
  <si>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</si>
  <si>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</si>
  <si>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</si>
  <si>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</si>
  <si>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</si>
  <si>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</si>
  <si>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</si>
  <si>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</si>
  <si>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</si>
  <si>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</si>
  <si>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</si>
  <si>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</si>
  <si>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</si>
  <si>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</si>
  <si>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</si>
  <si>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</si>
  <si>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</si>
  <si>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</si>
  <si>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</si>
  <si>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</si>
  <si>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</si>
  <si>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</si>
  <si>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</si>
  <si>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</si>
  <si>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</si>
  <si>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</si>
  <si>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</si>
  <si>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</si>
  <si>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</si>
  <si>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</si>
  <si>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</si>
  <si>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</si>
  <si>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</si>
  <si>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</si>
  <si>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</si>
  <si>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</si>
  <si>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</si>
  <si>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</si>
  <si>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</si>
  <si>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</si>
  <si>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</si>
  <si>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</si>
  <si>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</si>
  <si>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</si>
  <si>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</si>
  <si>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</si>
  <si>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</si>
  <si>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</si>
  <si>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</si>
  <si>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</si>
  <si>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</si>
  <si>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</si>
  <si>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</si>
  <si>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</si>
  <si>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</si>
  <si>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</si>
  <si>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</si>
  <si>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</si>
  <si>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</si>
  <si>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</si>
  <si>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</si>
  <si>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</si>
  <si>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</si>
  <si>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</si>
  <si>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</si>
  <si>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</si>
  <si>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</si>
  <si>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</si>
  <si>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</si>
  <si>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</si>
  <si>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</si>
  <si>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</si>
  <si>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</si>
  <si>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</si>
  <si>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</si>
  <si>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</si>
  <si>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</si>
  <si>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</si>
  <si>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</si>
  <si>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</si>
  <si>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</si>
  <si>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</si>
  <si>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</si>
  <si>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</si>
  <si>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</si>
  <si>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</si>
  <si>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</si>
  <si>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</si>
  <si>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</si>
  <si>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</si>
  <si>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</si>
  <si>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</si>
  <si>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</si>
  <si>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</si>
  <si>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</si>
  <si>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</si>
  <si>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</si>
  <si>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</si>
  <si>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</si>
  <si>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</si>
  <si>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</si>
  <si>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</si>
  <si>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</si>
  <si>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</si>
  <si>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</si>
  <si>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</si>
  <si>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</si>
  <si>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</si>
  <si>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</si>
  <si>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</si>
  <si>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</si>
  <si>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</si>
  <si>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</si>
  <si>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</si>
  <si>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</si>
  <si>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</si>
  <si>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</si>
  <si>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</si>
  <si>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</si>
  <si>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</si>
  <si>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</si>
  <si>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</si>
  <si>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</si>
  <si>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</si>
  <si>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</si>
  <si>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</si>
  <si>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</si>
  <si>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</si>
  <si>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</si>
  <si>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</si>
  <si>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</si>
  <si>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</si>
  <si>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</si>
  <si>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</si>
  <si>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</si>
  <si>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</si>
  <si>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</si>
  <si>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</si>
  <si>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</si>
  <si>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</si>
  <si>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</si>
  <si>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</si>
  <si>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</si>
  <si>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</si>
  <si>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</si>
  <si>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</si>
  <si>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</si>
  <si>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</si>
  <si>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</si>
  <si>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</si>
  <si>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</si>
  <si>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</si>
  <si>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</si>
  <si>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</si>
  <si>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</si>
  <si>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</si>
  <si>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</si>
  <si>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</si>
  <si>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</si>
  <si>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</si>
  <si>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</si>
  <si>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</si>
  <si>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</si>
  <si>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</si>
  <si>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</si>
  <si>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</si>
  <si>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</si>
  <si>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</si>
  <si>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</si>
  <si>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</si>
  <si>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</si>
  <si>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</si>
  <si>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</si>
  <si>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</si>
  <si>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</si>
  <si>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</si>
  <si>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</si>
  <si>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</si>
  <si>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</si>
  <si>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</si>
  <si>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</si>
  <si>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</si>
  <si>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</si>
  <si>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</si>
  <si>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</si>
  <si>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</si>
  <si>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</si>
  <si>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</si>
  <si>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</si>
  <si>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</si>
  <si>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</si>
  <si>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</si>
  <si>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</si>
  <si>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</si>
  <si>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</si>
  <si>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</si>
  <si>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</si>
  <si>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</si>
  <si>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</si>
  <si>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</si>
  <si>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</si>
  <si>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</si>
  <si>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</si>
  <si>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</si>
  <si>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</si>
  <si>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</si>
  <si>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</si>
  <si>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</si>
  <si>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</si>
  <si>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</si>
  <si>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</si>
  <si>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</si>
  <si>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</si>
  <si>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</si>
  <si>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</si>
  <si>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</si>
  <si>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</si>
  <si>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</si>
  <si>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</si>
  <si>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</si>
  <si>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</si>
  <si>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</si>
  <si>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</si>
  <si>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</si>
  <si>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</si>
  <si>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</si>
  <si>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</si>
  <si>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</si>
  <si>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</si>
  <si>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</si>
  <si>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</si>
  <si>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</si>
  <si>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</si>
  <si>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</si>
  <si>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</si>
  <si>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</si>
  <si>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</si>
  <si>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</si>
  <si>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</si>
  <si>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</si>
  <si>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</si>
  <si>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</si>
  <si>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</si>
  <si>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</si>
  <si>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</si>
  <si>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</si>
  <si>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</si>
  <si>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</si>
  <si>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</si>
  <si>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</si>
  <si>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</si>
  <si>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</si>
  <si>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</si>
  <si>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</si>
  <si>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</si>
  <si>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</si>
  <si>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</si>
  <si>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</si>
  <si>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</si>
  <si>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</si>
  <si>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</si>
  <si>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</si>
  <si>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</si>
  <si>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</si>
  <si>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</si>
  <si>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</si>
  <si>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</si>
  <si>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</si>
  <si>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</si>
  <si>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</si>
  <si>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</si>
  <si>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</si>
  <si>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</si>
  <si>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</si>
  <si>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</si>
  <si>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</si>
  <si>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</si>
  <si>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</si>
  <si>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</si>
  <si>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</si>
  <si>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</si>
  <si>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</si>
  <si>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</si>
  <si>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</si>
  <si>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</si>
  <si>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</si>
  <si>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</si>
  <si>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</si>
  <si>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</si>
  <si>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</si>
  <si>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</si>
  <si>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</si>
  <si>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</si>
  <si>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</si>
  <si>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</si>
  <si>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</si>
  <si>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</si>
  <si>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</si>
  <si>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</si>
  <si>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</si>
  <si>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</si>
  <si>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</si>
  <si>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</si>
  <si>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</si>
  <si>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</si>
  <si>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</si>
  <si>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</si>
  <si>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</si>
  <si>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</si>
  <si>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</si>
  <si>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</si>
  <si>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</si>
  <si>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</si>
  <si>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</si>
  <si>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</si>
  <si>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</si>
  <si>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</si>
  <si>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</si>
  <si>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</si>
  <si>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</si>
  <si>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</si>
  <si>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</si>
  <si>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</si>
  <si>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</si>
  <si>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</si>
  <si>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</si>
  <si>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</si>
  <si>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</si>
  <si>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</si>
  <si>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</si>
  <si>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</si>
  <si>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</si>
  <si>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</si>
  <si>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</si>
  <si>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</si>
  <si>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</si>
  <si>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</si>
  <si>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</si>
  <si>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</si>
  <si>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</si>
  <si>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</si>
  <si>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</si>
  <si>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</si>
  <si>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</si>
  <si>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</si>
  <si>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</si>
  <si>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</si>
  <si>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</si>
  <si>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</si>
  <si>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</si>
  <si>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</si>
  <si>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</si>
  <si>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</si>
  <si>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</si>
  <si>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</si>
  <si>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</si>
  <si>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</si>
  <si>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</si>
  <si>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</si>
  <si>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</si>
  <si>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</si>
  <si>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</si>
  <si>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</si>
  <si>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</si>
  <si>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</si>
  <si>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</si>
  <si>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</si>
  <si>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</si>
  <si>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</si>
  <si>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</si>
  <si>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</si>
  <si>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</si>
  <si>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</si>
  <si>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</si>
  <si>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</si>
  <si>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</si>
  <si>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</si>
  <si>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</si>
  <si>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</si>
  <si>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</si>
  <si>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</si>
  <si>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</si>
  <si>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</si>
  <si>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</si>
  <si>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</si>
  <si>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</si>
  <si>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</si>
  <si>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</si>
  <si>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</si>
  <si>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</si>
  <si>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</si>
  <si>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</si>
  <si>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</si>
  <si>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</si>
  <si>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</si>
  <si>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</si>
  <si>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</si>
  <si>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</si>
  <si>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</si>
  <si>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</si>
  <si>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</si>
  <si>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</si>
  <si>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</si>
  <si>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</si>
  <si>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</si>
  <si>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</si>
  <si>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</si>
  <si>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</si>
  <si>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</si>
  <si>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</si>
  <si>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</si>
  <si>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</si>
  <si>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</si>
  <si>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</si>
  <si>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</si>
  <si>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</si>
  <si>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</si>
  <si>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</si>
  <si>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</si>
  <si>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</si>
  <si>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</si>
  <si>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</si>
  <si>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</si>
  <si>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</si>
  <si>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</si>
  <si>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</si>
  <si>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</si>
  <si>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</si>
  <si>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</si>
  <si>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</si>
  <si>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</si>
  <si>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</si>
  <si>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</si>
  <si>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</si>
  <si>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</si>
  <si>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</si>
  <si>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</si>
  <si>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</si>
  <si>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</si>
  <si>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</si>
  <si>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</si>
  <si>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</si>
  <si>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</si>
  <si>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</si>
  <si>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</si>
  <si>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</si>
  <si>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</si>
  <si>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</si>
  <si>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</si>
  <si>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</si>
  <si>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</si>
  <si>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</si>
  <si>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</si>
  <si>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</si>
  <si>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</si>
  <si>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</si>
  <si>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</si>
  <si>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</si>
  <si>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</si>
  <si>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</si>
  <si>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</si>
  <si>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</si>
  <si>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</si>
  <si>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</si>
  <si>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</si>
  <si>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</si>
  <si>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</si>
  <si>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</si>
  <si>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</si>
  <si>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</si>
  <si>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</si>
  <si>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</si>
  <si>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</si>
  <si>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</si>
  <si>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</si>
  <si>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</si>
  <si>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</si>
  <si>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</si>
  <si>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</si>
  <si>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</si>
  <si>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</si>
  <si>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</si>
  <si>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</si>
  <si>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</si>
  <si>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</si>
  <si>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</si>
  <si>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</si>
  <si>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</si>
  <si>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</si>
  <si>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</si>
  <si>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</si>
  <si>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</si>
  <si>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</si>
  <si>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</si>
  <si>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</si>
  <si>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</si>
  <si>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</si>
  <si>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</si>
  <si>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</si>
  <si>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</si>
  <si>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</si>
  <si>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</si>
  <si>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</si>
  <si>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</si>
  <si>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</si>
  <si>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</si>
  <si>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</si>
  <si>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</si>
  <si>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</si>
  <si>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</si>
  <si>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</si>
  <si>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</si>
  <si>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</si>
  <si>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</si>
  <si>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</si>
  <si>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</si>
  <si>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</si>
  <si>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</si>
  <si>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</si>
  <si>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</si>
  <si>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</si>
  <si>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</si>
  <si>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</si>
  <si>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</si>
  <si>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</si>
  <si>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</si>
  <si>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</si>
  <si>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</si>
  <si>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</si>
  <si>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</si>
  <si>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</si>
  <si>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</si>
  <si>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</si>
  <si>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</si>
  <si>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</si>
  <si>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</si>
  <si>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</si>
  <si>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</si>
  <si>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</si>
  <si>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</si>
  <si>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</si>
  <si>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</si>
  <si>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</si>
  <si>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</si>
  <si>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</si>
  <si>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</si>
  <si>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</si>
  <si>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</si>
  <si>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</si>
  <si>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</si>
  <si>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</si>
  <si>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</si>
  <si>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</si>
  <si>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</si>
  <si>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</si>
  <si>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</si>
  <si>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</si>
  <si>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</si>
  <si>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</si>
  <si>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</si>
  <si>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</si>
  <si>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</si>
  <si>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</si>
  <si>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</si>
  <si>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</si>
  <si>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</si>
  <si>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</si>
  <si>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</si>
  <si>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</si>
  <si>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</si>
  <si>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</si>
  <si>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</si>
  <si>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</si>
  <si>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</si>
  <si>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</si>
  <si>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</si>
  <si>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</si>
  <si>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</si>
  <si>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</si>
  <si>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</si>
  <si>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</si>
  <si>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</si>
  <si>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</si>
  <si>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</si>
  <si>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</si>
  <si>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</si>
  <si>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</si>
  <si>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</si>
  <si>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</si>
  <si>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</si>
  <si>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</si>
  <si>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</si>
  <si>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</si>
  <si>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</si>
  <si>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</si>
  <si>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</si>
  <si>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</si>
  <si>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</si>
  <si>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</si>
  <si>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</si>
  <si>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</si>
  <si>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</si>
  <si>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</si>
  <si>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</si>
  <si>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</si>
  <si>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</si>
  <si>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</si>
  <si>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</si>
  <si>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</si>
  <si>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</si>
  <si>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</si>
  <si>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</si>
  <si>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</si>
  <si>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</si>
  <si>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</si>
  <si>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</si>
  <si>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</si>
  <si>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</si>
  <si>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</si>
  <si>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</si>
  <si>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</si>
  <si>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</si>
  <si>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</si>
  <si>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</si>
  <si>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</si>
  <si>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</si>
  <si>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</si>
  <si>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</si>
  <si>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</si>
  <si>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</si>
  <si>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</si>
  <si>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</si>
  <si>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</si>
  <si>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</si>
  <si>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</si>
  <si>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</si>
  <si>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</si>
  <si>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</si>
  <si>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</si>
  <si>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</si>
  <si>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</si>
  <si>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</si>
  <si>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</si>
  <si>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</si>
  <si>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</si>
  <si>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</si>
  <si>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</si>
  <si>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</si>
  <si>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</si>
  <si>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</si>
  <si>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</si>
  <si>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</si>
  <si>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</si>
  <si>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</si>
  <si>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</si>
  <si>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</si>
  <si>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</si>
  <si>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</si>
  <si>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</si>
  <si>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</si>
  <si>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</si>
  <si>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</si>
  <si>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</si>
  <si>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</si>
  <si>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</si>
  <si>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</si>
  <si>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</si>
  <si>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</si>
  <si>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</si>
  <si>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</si>
  <si>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</si>
  <si>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</si>
  <si>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</si>
  <si>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</si>
  <si>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</si>
  <si>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</si>
  <si>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</si>
  <si>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</si>
  <si>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</si>
  <si>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</si>
  <si>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</si>
  <si>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</si>
  <si>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</si>
  <si>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</si>
  <si>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</si>
  <si>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</si>
  <si>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</si>
  <si>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</si>
  <si>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</si>
  <si>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</si>
  <si>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</si>
  <si>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</si>
  <si>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</si>
  <si>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</si>
  <si>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</si>
  <si>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</si>
  <si>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</si>
  <si>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</si>
  <si>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</si>
  <si>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</si>
  <si>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</si>
  <si>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</si>
  <si>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</si>
  <si>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</si>
  <si>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</si>
  <si>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</si>
  <si>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</si>
  <si>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</si>
  <si>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</si>
  <si>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</si>
  <si>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</si>
  <si>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</si>
  <si>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</si>
  <si>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</si>
  <si>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</si>
  <si>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</si>
  <si>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</si>
  <si>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</si>
  <si>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</si>
  <si>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</si>
  <si>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</si>
  <si>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</si>
  <si>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</si>
  <si>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</si>
  <si>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</si>
  <si>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</si>
  <si>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</si>
  <si>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</si>
  <si>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</si>
  <si>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</si>
  <si>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</si>
  <si>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</si>
  <si>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</si>
  <si>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</si>
  <si>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</si>
  <si>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</si>
  <si>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</si>
  <si>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</si>
  <si>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</si>
  <si>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</si>
  <si>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</si>
  <si>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</si>
  <si>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</si>
  <si>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</si>
  <si>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</si>
  <si>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</si>
  <si>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</si>
  <si>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</si>
  <si>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</si>
  <si>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</si>
  <si>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</si>
  <si>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</si>
  <si>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</si>
  <si>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</si>
  <si>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</si>
  <si>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</si>
  <si>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</si>
  <si>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</si>
  <si>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</si>
  <si>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</si>
  <si>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</si>
  <si>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</si>
  <si>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</si>
  <si>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</si>
  <si>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</si>
  <si>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</si>
  <si>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</si>
  <si>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</si>
  <si>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</si>
  <si>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</si>
  <si>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</si>
  <si>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</si>
  <si>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</si>
  <si>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</si>
  <si>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</si>
  <si>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</si>
  <si>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</si>
  <si>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</si>
  <si>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</si>
  <si>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</si>
  <si>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</si>
  <si>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</si>
  <si>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</si>
  <si>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</si>
  <si>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</si>
  <si>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</si>
  <si>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</si>
  <si>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</si>
  <si>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</si>
  <si>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</si>
  <si>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</si>
  <si>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</si>
  <si>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</si>
  <si>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</si>
  <si>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</si>
  <si>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</si>
  <si>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</si>
  <si>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</si>
  <si>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</si>
  <si>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</si>
  <si>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</si>
  <si>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</si>
  <si>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</si>
  <si>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</si>
  <si>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</si>
  <si>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</si>
  <si>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</si>
  <si>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</si>
  <si>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</si>
  <si>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</si>
  <si>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</si>
  <si>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</si>
  <si>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</si>
  <si>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</si>
  <si>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</si>
  <si>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</si>
  <si>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</si>
  <si>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</si>
  <si>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</si>
  <si>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</si>
  <si>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</si>
  <si>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</si>
  <si>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</si>
  <si>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</si>
  <si>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</si>
  <si>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</si>
  <si>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</si>
  <si>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</si>
  <si>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</si>
  <si>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</si>
  <si>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</si>
  <si>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</si>
  <si>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</si>
  <si>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</si>
  <si>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</si>
  <si>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</si>
  <si>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</si>
  <si>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</si>
  <si>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</si>
  <si>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</si>
  <si>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</si>
  <si>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</si>
  <si>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</si>
  <si>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</si>
  <si>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</si>
  <si>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</si>
  <si>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</si>
  <si>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</si>
  <si>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</si>
  <si>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</si>
  <si>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</si>
  <si>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</si>
  <si>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</si>
  <si>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</si>
  <si>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</si>
  <si>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</si>
  <si>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</si>
  <si>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</si>
  <si>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</si>
  <si>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</si>
  <si>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</si>
  <si>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</si>
  <si>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</si>
  <si>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</si>
  <si>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</si>
  <si>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</si>
  <si>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</si>
  <si>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</si>
  <si>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</si>
  <si>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</si>
  <si>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</si>
  <si>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</si>
  <si>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</si>
  <si>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</si>
  <si>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</si>
  <si>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</si>
  <si>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</si>
  <si>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</si>
  <si>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</si>
  <si>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</si>
  <si>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</si>
  <si>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</si>
  <si>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</si>
  <si>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</si>
  <si>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</si>
  <si>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</si>
  <si>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</si>
  <si>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</si>
  <si>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</si>
  <si>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</si>
  <si>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</si>
  <si>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</si>
  <si>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</si>
  <si>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</si>
  <si>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</si>
  <si>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</si>
  <si>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</si>
  <si>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</si>
  <si>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</si>
  <si>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</si>
  <si>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</si>
  <si>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</si>
  <si>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</si>
  <si>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</si>
  <si>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</si>
  <si>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</si>
  <si>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</si>
  <si>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</si>
  <si>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</si>
  <si>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</si>
  <si>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</si>
  <si>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</si>
  <si>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</si>
  <si>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</si>
  <si>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</si>
  <si>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</si>
  <si>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</si>
  <si>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</si>
  <si>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</si>
  <si>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</si>
  <si>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</si>
  <si>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</si>
  <si>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</si>
  <si>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</si>
  <si>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</si>
  <si>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</si>
  <si>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</si>
  <si>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</si>
  <si>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</si>
  <si>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</si>
  <si>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</si>
  <si>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</si>
  <si>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</si>
  <si>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</si>
  <si>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</si>
  <si>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</si>
  <si>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</si>
  <si>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</si>
  <si>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</si>
  <si>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</si>
  <si>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</si>
  <si>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</si>
  <si>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</si>
  <si>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</si>
  <si>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</si>
  <si>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</si>
  <si>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</si>
  <si>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</si>
  <si>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</si>
  <si>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</si>
  <si>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</si>
  <si>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</si>
  <si>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</si>
  <si>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</si>
  <si>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</si>
  <si>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</si>
  <si>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</si>
  <si>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</si>
  <si>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</si>
  <si>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</si>
  <si>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</si>
  <si>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</si>
  <si>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</si>
  <si>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</si>
  <si>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</si>
  <si>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</si>
  <si>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</si>
  <si>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</si>
  <si>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</si>
  <si>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</si>
  <si>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</si>
  <si>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</si>
  <si>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</si>
  <si>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</si>
  <si>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</si>
  <si>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</si>
  <si>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</si>
  <si>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</si>
  <si>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</si>
  <si>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</si>
  <si>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</si>
  <si>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</si>
  <si>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</si>
  <si>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</si>
  <si>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</si>
  <si>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</si>
  <si>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</si>
  <si>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</si>
  <si>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</si>
  <si>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</si>
  <si>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</si>
  <si>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</si>
  <si>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</si>
  <si>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</si>
  <si>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</si>
  <si>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</si>
  <si>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</si>
  <si>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</si>
  <si>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</si>
  <si>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</si>
  <si>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</si>
  <si>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</si>
  <si>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</si>
  <si>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</si>
  <si>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</si>
  <si>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</si>
  <si>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</si>
  <si>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</si>
  <si>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</si>
  <si>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</si>
  <si>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</si>
  <si>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</si>
  <si>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</si>
  <si>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</si>
  <si>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</si>
  <si>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</si>
  <si>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</si>
  <si>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</si>
  <si>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</si>
  <si>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</si>
  <si>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</si>
  <si>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</si>
  <si>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</si>
  <si>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</si>
  <si>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</si>
  <si>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</si>
  <si>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</si>
  <si>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</si>
  <si>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</si>
  <si>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</si>
  <si>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</si>
  <si>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</si>
  <si>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</si>
  <si>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</si>
  <si>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</si>
  <si>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</si>
  <si>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</si>
  <si>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</si>
  <si>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</si>
  <si>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</si>
  <si>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</si>
  <si>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</si>
  <si>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</si>
  <si>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</si>
  <si>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</si>
  <si>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</si>
  <si>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</si>
  <si>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</si>
  <si>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</si>
  <si>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</si>
  <si>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</si>
  <si>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</si>
  <si>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</si>
  <si>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</si>
  <si>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</si>
  <si>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</si>
  <si>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</si>
  <si>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</si>
  <si>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</si>
  <si>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</si>
  <si>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</si>
  <si>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</si>
  <si>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</si>
  <si>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</si>
  <si>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</si>
  <si>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</si>
  <si>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</si>
  <si>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</si>
  <si>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</si>
  <si>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</si>
  <si>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</si>
  <si>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</si>
  <si>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</si>
  <si>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</si>
  <si>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</si>
  <si>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</si>
  <si>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</si>
  <si>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</si>
  <si>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</si>
  <si>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</si>
  <si>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</si>
  <si>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</si>
  <si>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</si>
  <si>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</si>
  <si>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</si>
  <si>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</si>
  <si>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</si>
  <si>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</si>
  <si>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</si>
  <si>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</si>
  <si>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</si>
  <si>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</si>
  <si>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</si>
  <si>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</si>
  <si>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</si>
  <si>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</si>
  <si>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</si>
  <si>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</si>
  <si>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</si>
  <si>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</si>
  <si>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</si>
  <si>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</si>
  <si>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</si>
  <si>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</si>
  <si>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</si>
  <si>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</si>
  <si>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</si>
  <si>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</si>
  <si>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</si>
  <si>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</si>
  <si>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</si>
  <si>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</si>
  <si>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</si>
  <si>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</si>
  <si>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</si>
  <si>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</si>
  <si>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</si>
  <si>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</si>
  <si>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</si>
  <si>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</si>
  <si>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</si>
  <si>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</si>
  <si>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</si>
  <si>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</si>
  <si>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</si>
  <si>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</si>
  <si>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</si>
  <si>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</si>
  <si>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</si>
  <si>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</si>
  <si>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</si>
  <si>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</si>
  <si>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</si>
  <si>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</si>
  <si>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</si>
  <si>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</si>
  <si>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</si>
  <si>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</si>
  <si>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</si>
  <si>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</si>
  <si>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</si>
  <si>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</si>
  <si>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</si>
  <si>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</si>
  <si>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</si>
  <si>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</si>
  <si>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</si>
  <si>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</si>
  <si>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</si>
  <si>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</si>
  <si>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</si>
  <si>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</si>
  <si>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</si>
  <si>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</si>
  <si>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</si>
  <si>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</si>
  <si>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</si>
  <si>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</si>
  <si>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</si>
  <si>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</si>
  <si>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</si>
  <si>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</si>
  <si>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</si>
  <si>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</si>
  <si>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</si>
  <si>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</si>
  <si>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</si>
  <si>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</si>
  <si>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</si>
  <si>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</si>
  <si>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</si>
  <si>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</si>
  <si>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</si>
  <si>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</si>
  <si>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</si>
  <si>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</si>
  <si>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</si>
  <si>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</si>
  <si>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</si>
  <si>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</si>
  <si>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</si>
  <si>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</si>
  <si>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</si>
  <si>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</si>
  <si>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</si>
  <si>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</si>
  <si>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</si>
  <si>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</si>
  <si>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</si>
  <si>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</si>
  <si>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</si>
  <si>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</si>
  <si>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</si>
  <si>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</si>
  <si>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</si>
  <si>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</si>
  <si>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</si>
  <si>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</si>
  <si>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</si>
  <si>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</si>
  <si>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</si>
  <si>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</si>
  <si>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</si>
  <si>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</si>
  <si>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</si>
  <si>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</si>
  <si>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</si>
  <si>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</si>
  <si>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</si>
  <si>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</si>
  <si>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</si>
  <si>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</si>
  <si>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</si>
  <si>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</si>
  <si>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</si>
  <si>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</si>
  <si>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</si>
  <si>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</si>
  <si>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</si>
  <si>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</si>
  <si>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</si>
  <si>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</si>
  <si>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</si>
  <si>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</si>
  <si>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</si>
  <si>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</si>
  <si>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</si>
  <si>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</si>
  <si>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</si>
  <si>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</si>
  <si>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</si>
  <si>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</si>
  <si>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</si>
  <si>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</si>
  <si>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</si>
  <si>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</si>
  <si>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</si>
  <si>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</si>
  <si>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</si>
  <si>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</si>
  <si>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</si>
  <si>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</si>
  <si>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</si>
  <si>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</si>
  <si>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</si>
  <si>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</si>
  <si>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</si>
  <si>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</si>
  <si>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</si>
  <si>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</si>
  <si>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</si>
  <si>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</si>
  <si>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</si>
  <si>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</si>
  <si>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</si>
  <si>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</si>
  <si>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</si>
  <si>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</si>
  <si>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</si>
  <si>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</si>
  <si>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</si>
  <si>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</si>
  <si>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</si>
  <si>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</si>
  <si>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</si>
  <si>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</si>
  <si>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</si>
  <si>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</si>
  <si>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</si>
  <si>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</si>
  <si>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</si>
  <si>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</si>
  <si>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</si>
  <si>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</si>
  <si>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</si>
  <si>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</si>
  <si>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</si>
  <si>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</si>
  <si>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</si>
  <si>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</si>
  <si>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</si>
  <si>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</si>
  <si>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</si>
  <si>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</si>
  <si>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</si>
  <si>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</si>
  <si>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</si>
  <si>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</si>
  <si>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</si>
  <si>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</si>
  <si>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</si>
  <si>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</si>
  <si>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</si>
  <si>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</si>
  <si>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</si>
  <si>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</si>
  <si>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</si>
  <si>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</si>
  <si>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</si>
  <si>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</si>
  <si>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</si>
  <si>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</si>
  <si>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</si>
  <si>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</si>
  <si>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</si>
  <si>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</si>
  <si>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</si>
  <si>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</si>
  <si>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</si>
  <si>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</si>
  <si>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</si>
  <si>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</si>
  <si>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</si>
  <si>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</si>
  <si>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</si>
  <si>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</si>
  <si>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</si>
  <si>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</si>
  <si>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</si>
  <si>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</si>
  <si>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</si>
  <si>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</si>
  <si>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</si>
  <si>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</si>
  <si>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</si>
  <si>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</si>
  <si>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</si>
  <si>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</si>
  <si>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</si>
  <si>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</si>
  <si>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</si>
  <si>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</si>
  <si>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</si>
  <si>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</si>
  <si>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</si>
  <si>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</si>
  <si>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</si>
  <si>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</si>
  <si>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</si>
  <si>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</si>
  <si>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</si>
  <si>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</si>
  <si>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</si>
  <si>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</si>
  <si>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</si>
  <si>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</si>
  <si>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</si>
  <si>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</si>
  <si>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</si>
  <si>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</si>
  <si>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</si>
  <si>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</si>
  <si>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</si>
  <si>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</si>
  <si>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</si>
  <si>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</si>
  <si>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</si>
  <si>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</si>
  <si>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</si>
  <si>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</si>
  <si>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</si>
  <si>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</si>
  <si>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</si>
  <si>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</si>
  <si>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</si>
  <si>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</si>
  <si>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</si>
  <si>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</si>
  <si>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</si>
  <si>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</si>
  <si>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</si>
  <si>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</si>
  <si>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</si>
  <si>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</si>
  <si>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</si>
  <si>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</si>
  <si>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</si>
  <si>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</si>
  <si>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</si>
  <si>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</si>
  <si>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</si>
  <si>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</si>
  <si>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</si>
  <si>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</si>
  <si>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</si>
  <si>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</si>
  <si>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</si>
  <si>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</si>
  <si>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</si>
  <si>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</si>
  <si>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</si>
  <si>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</si>
  <si>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</si>
  <si>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</si>
  <si>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</si>
  <si>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</si>
  <si>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</si>
  <si>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</si>
  <si>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</si>
  <si>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</si>
  <si>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</si>
  <si>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</si>
  <si>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</si>
  <si>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</si>
  <si>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</si>
  <si>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</si>
  <si>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</si>
  <si>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</si>
  <si>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</si>
  <si>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</si>
  <si>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</si>
  <si>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</si>
  <si>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</si>
  <si>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</si>
  <si>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</si>
  <si>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</si>
  <si>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</si>
  <si>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</si>
  <si>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</si>
  <si>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</si>
  <si>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</si>
  <si>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</si>
  <si>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</si>
  <si>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</si>
  <si>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</si>
  <si>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</si>
  <si>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</si>
  <si>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</si>
  <si>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</si>
  <si>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</si>
  <si>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</si>
  <si>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</si>
  <si>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</si>
  <si>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</si>
  <si>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</si>
  <si>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</si>
  <si>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</si>
  <si>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</si>
  <si>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</si>
  <si>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</si>
  <si>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</si>
  <si>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</si>
  <si>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</si>
  <si>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</si>
  <si>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</si>
  <si>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</si>
  <si>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</si>
  <si>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</si>
  <si>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</si>
  <si>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</si>
  <si>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</si>
  <si>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</si>
  <si>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</si>
  <si>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</si>
  <si>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</si>
  <si>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</si>
  <si>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</si>
  <si>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</si>
  <si>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</si>
  <si>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</si>
  <si>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</si>
  <si>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</si>
  <si>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</si>
  <si>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</si>
  <si>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</si>
  <si>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</si>
  <si>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</si>
  <si>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</si>
  <si>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</si>
  <si>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</si>
  <si>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</si>
  <si>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</si>
  <si>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</si>
  <si>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</si>
  <si>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</si>
  <si>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</si>
  <si>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</si>
  <si>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</si>
  <si>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</si>
  <si>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</si>
  <si>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</si>
  <si>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</si>
  <si>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</si>
  <si>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</si>
  <si>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</si>
  <si>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</si>
  <si>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</si>
  <si>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</si>
  <si>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</si>
  <si>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</si>
  <si>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</si>
  <si>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</si>
  <si>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</si>
  <si>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</si>
  <si>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</si>
  <si>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</si>
  <si>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</si>
  <si>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</si>
  <si>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</si>
  <si>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</si>
  <si>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</si>
  <si>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</si>
  <si>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</si>
  <si>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</si>
  <si>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</si>
  <si>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</si>
  <si>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</si>
  <si>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</si>
  <si>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</si>
  <si>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</si>
  <si>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</si>
  <si>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</si>
  <si>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</si>
  <si>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</si>
  <si>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</si>
  <si>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</si>
  <si>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</si>
  <si>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</si>
  <si>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</si>
  <si>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</si>
  <si>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</si>
  <si>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</si>
  <si>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</si>
  <si>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</si>
  <si>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</si>
  <si>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</si>
  <si>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</si>
  <si>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</si>
  <si>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</si>
  <si>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</si>
  <si>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</si>
  <si>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</si>
  <si>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</si>
  <si>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</si>
  <si>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</si>
  <si>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</si>
  <si>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</si>
  <si>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</si>
  <si>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</si>
  <si>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</si>
  <si>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</si>
  <si>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</si>
  <si>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</si>
  <si>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</si>
  <si>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</si>
  <si>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</si>
  <si>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</si>
  <si>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</si>
  <si>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</si>
  <si>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</si>
  <si>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</si>
  <si>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</si>
  <si>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</si>
  <si>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</si>
  <si>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</si>
  <si>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</si>
  <si>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</si>
  <si>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</si>
  <si>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</si>
  <si>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</si>
  <si>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</si>
  <si>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</si>
  <si>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</si>
  <si>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</si>
  <si>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</si>
  <si>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</si>
  <si>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</si>
  <si>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</si>
  <si>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</si>
  <si>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</si>
  <si>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</si>
  <si>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</si>
  <si>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</si>
  <si>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</si>
  <si>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</si>
  <si>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</si>
  <si>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</si>
  <si>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</si>
  <si>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</si>
  <si>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</si>
  <si>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</si>
  <si>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</si>
  <si>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</si>
  <si>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</si>
  <si>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</si>
  <si>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</si>
  <si>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</si>
  <si>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</si>
  <si>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</si>
  <si>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</si>
  <si>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</si>
  <si>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</si>
  <si>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</si>
  <si>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</si>
  <si>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</si>
  <si>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</si>
  <si>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</si>
  <si>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</si>
  <si>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</si>
  <si>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</si>
  <si>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</si>
  <si>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</si>
  <si>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</si>
  <si>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</si>
  <si>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</si>
  <si>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</si>
  <si>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</si>
  <si>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</si>
  <si>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</si>
  <si>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</si>
  <si>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</si>
  <si>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</si>
  <si>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</si>
  <si>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</si>
  <si>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</si>
  <si>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</si>
  <si>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</si>
  <si>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</si>
  <si>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</si>
  <si>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</si>
  <si>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</si>
  <si>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</si>
  <si>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</si>
  <si>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</si>
  <si>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</si>
  <si>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</si>
  <si>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</si>
  <si>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</si>
  <si>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</si>
  <si>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</si>
  <si>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</si>
  <si>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</si>
  <si>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</si>
  <si>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</si>
  <si>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</si>
  <si>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</si>
  <si>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</si>
  <si>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</si>
  <si>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</si>
  <si>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</si>
  <si>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</si>
  <si>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</si>
  <si>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</si>
  <si>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</si>
  <si>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</si>
  <si>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</si>
  <si>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</si>
  <si>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</si>
  <si>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</si>
  <si>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</si>
  <si>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</si>
  <si>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</si>
  <si>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</si>
  <si>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</si>
  <si>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</si>
  <si>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</si>
  <si>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</si>
  <si>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</si>
  <si>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</si>
  <si>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</si>
  <si>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</si>
  <si>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</si>
  <si>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</si>
  <si>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</si>
  <si>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</si>
  <si>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</si>
  <si>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</si>
  <si>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</si>
  <si>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</si>
  <si>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</si>
  <si>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</si>
  <si>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</si>
  <si>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</si>
  <si>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</si>
  <si>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</si>
  <si>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</si>
  <si>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</si>
  <si>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</si>
  <si>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</si>
  <si>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</si>
  <si>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</si>
  <si>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</si>
  <si>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</si>
  <si>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</si>
  <si>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</si>
  <si>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</si>
  <si>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</si>
  <si>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</si>
  <si>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</si>
  <si>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</si>
  <si>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</si>
  <si>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</si>
  <si>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</si>
  <si>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</si>
  <si>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</si>
  <si>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</si>
  <si>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</si>
  <si>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</si>
  <si>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</si>
  <si>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</si>
  <si>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</si>
  <si>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</si>
  <si>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</si>
  <si>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</si>
  <si>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</si>
  <si>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</si>
  <si>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</si>
  <si>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</si>
  <si>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</si>
  <si>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</si>
  <si>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</si>
  <si>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</si>
  <si>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</si>
  <si>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</si>
  <si>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</si>
  <si>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</si>
  <si>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</si>
  <si>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</si>
  <si>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</si>
  <si>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</si>
  <si>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</si>
  <si>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</si>
  <si>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</si>
  <si>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</si>
  <si>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</si>
  <si>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</si>
  <si>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</si>
  <si>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</si>
  <si>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</si>
  <si>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</si>
  <si>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</si>
  <si>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</si>
  <si>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</si>
  <si>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</si>
  <si>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</si>
  <si>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</si>
  <si>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</si>
  <si>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</si>
  <si>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</si>
  <si>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</si>
  <si>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</si>
  <si>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</si>
  <si>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</si>
  <si>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</si>
  <si>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</si>
  <si>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</si>
  <si>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</si>
  <si>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</si>
  <si>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</si>
  <si>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</si>
  <si>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</si>
  <si>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</si>
  <si>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</si>
  <si>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</si>
  <si>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</si>
  <si>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</si>
  <si>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</si>
  <si>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</si>
  <si>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</si>
  <si>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</si>
  <si>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</si>
  <si>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</si>
  <si>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</si>
  <si>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</si>
  <si>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</si>
  <si>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</si>
  <si>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</si>
  <si>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</si>
  <si>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</si>
  <si>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</si>
  <si>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</si>
  <si>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</si>
  <si>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</si>
  <si>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</si>
  <si>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</si>
  <si>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</si>
  <si>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</si>
  <si>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</si>
  <si>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</si>
  <si>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</si>
  <si>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</si>
  <si>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</si>
  <si>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</si>
  <si>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</si>
  <si>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</si>
  <si>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</si>
  <si>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</si>
  <si>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</si>
  <si>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</si>
  <si>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</si>
  <si>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</si>
  <si>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</si>
  <si>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</si>
  <si>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</si>
  <si>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</si>
  <si>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</si>
  <si>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</si>
  <si>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</si>
  <si>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</si>
  <si>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</si>
  <si>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</si>
  <si>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</si>
  <si>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</si>
  <si>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</si>
  <si>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</si>
  <si>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</si>
  <si>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</si>
  <si>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</si>
  <si>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</si>
  <si>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</si>
  <si>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</si>
  <si>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</si>
  <si>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</si>
  <si>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</si>
  <si>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</si>
  <si>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</si>
  <si>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</si>
  <si>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</si>
  <si>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</si>
  <si>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</si>
  <si>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</si>
  <si>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</si>
  <si>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</si>
  <si>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</si>
  <si>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</si>
  <si>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</si>
  <si>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</si>
  <si>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</si>
  <si>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</si>
  <si>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</si>
  <si>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</si>
  <si>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</si>
  <si>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</si>
  <si>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</si>
  <si>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</si>
  <si>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</si>
  <si>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</si>
  <si>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</si>
  <si>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</si>
  <si>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</si>
  <si>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</si>
  <si>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</si>
  <si>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</si>
  <si>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</si>
  <si>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</si>
  <si>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</si>
  <si>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</si>
  <si>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</si>
  <si>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</si>
  <si>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</si>
  <si>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</si>
  <si>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</si>
  <si>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</si>
  <si>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</si>
  <si>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</si>
  <si>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</si>
  <si>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</si>
  <si>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</si>
  <si>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</si>
  <si>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</si>
  <si>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</si>
  <si>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</si>
  <si>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</si>
  <si>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</si>
  <si>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</si>
  <si>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</si>
  <si>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</si>
  <si>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</si>
  <si>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</si>
  <si>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</si>
  <si>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</si>
  <si>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</si>
  <si>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</si>
  <si>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</si>
  <si>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</si>
  <si>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</si>
  <si>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</si>
  <si>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</si>
  <si>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</si>
  <si>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</si>
  <si>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</si>
  <si>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</si>
  <si>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</si>
  <si>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</si>
  <si>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</si>
  <si>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</si>
  <si>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</si>
  <si>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</si>
  <si>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</si>
  <si>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</si>
  <si>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</si>
  <si>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</si>
  <si>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</si>
  <si>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</si>
  <si>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</si>
  <si>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</si>
  <si>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</si>
  <si>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</si>
  <si>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</si>
  <si>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</si>
  <si>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</si>
  <si>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</si>
  <si>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</si>
  <si>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</si>
  <si>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</si>
  <si>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</si>
  <si>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</si>
  <si>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</si>
  <si>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</si>
  <si>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</si>
  <si>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</si>
  <si>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</si>
  <si>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</si>
  <si>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</si>
  <si>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</si>
  <si>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</si>
  <si>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</si>
  <si>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</si>
  <si>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</si>
  <si>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</si>
  <si>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</si>
  <si>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</si>
  <si>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</si>
  <si>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</si>
  <si>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</si>
  <si>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</si>
  <si>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</si>
  <si>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</si>
  <si>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</si>
  <si>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</si>
  <si>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</si>
  <si>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</si>
  <si>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</si>
  <si>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</si>
  <si>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</si>
  <si>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</si>
  <si>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</si>
  <si>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</si>
  <si>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</si>
  <si>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</si>
  <si>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</si>
  <si>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</si>
  <si>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</si>
  <si>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</si>
  <si>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</si>
  <si>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</si>
  <si>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</si>
  <si>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</si>
  <si>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</si>
  <si>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</si>
  <si>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</si>
  <si>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</si>
  <si>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</si>
  <si>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</si>
  <si>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</si>
  <si>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</si>
  <si>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</si>
  <si>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</si>
  <si>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</si>
  <si>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</si>
  <si>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</si>
  <si>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</si>
  <si>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</si>
  <si>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</si>
  <si>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</si>
  <si>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</si>
  <si>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</si>
  <si>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</si>
  <si>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</si>
  <si>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</si>
  <si>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</si>
  <si>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</si>
  <si>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</si>
  <si>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</si>
  <si>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</si>
  <si>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</si>
  <si>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</si>
  <si>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</si>
  <si>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</si>
  <si>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</si>
  <si>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</si>
  <si>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</si>
  <si>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</si>
  <si>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</si>
  <si>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</si>
  <si>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</si>
  <si>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</si>
  <si>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</si>
  <si>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</si>
  <si>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</si>
  <si>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</si>
  <si>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</si>
  <si>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</si>
  <si>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</si>
  <si>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</si>
  <si>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</si>
  <si>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</si>
  <si>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</si>
  <si>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</si>
  <si>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</si>
  <si>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</si>
  <si>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</si>
  <si>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</si>
  <si>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</si>
  <si>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</si>
  <si>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</si>
  <si>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</si>
  <si>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</si>
  <si>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</si>
  <si>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</si>
  <si>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</si>
  <si>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</si>
  <si>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</si>
  <si>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</si>
  <si>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</si>
  <si>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</si>
  <si>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</si>
  <si>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</si>
  <si>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</si>
  <si>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</si>
  <si>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</si>
  <si>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</si>
  <si>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</si>
  <si>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</si>
  <si>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</si>
  <si>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</si>
  <si>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</si>
  <si>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</si>
  <si>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</si>
  <si>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</si>
  <si>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</si>
  <si>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</si>
  <si>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</si>
  <si>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</si>
  <si>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</si>
  <si>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</si>
  <si>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</si>
  <si>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</si>
  <si>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</si>
  <si>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</si>
  <si>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</si>
  <si>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</si>
  <si>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</si>
  <si>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</si>
  <si>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</si>
  <si>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</si>
  <si>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</si>
  <si>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</si>
  <si>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</si>
  <si>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</si>
  <si>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</si>
  <si>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</si>
  <si>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</si>
  <si>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</si>
  <si>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</si>
  <si>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</si>
  <si>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</si>
  <si>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</si>
  <si>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</si>
  <si>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</si>
  <si>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</si>
  <si>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</si>
  <si>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</si>
  <si>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</si>
  <si>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</si>
  <si>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</si>
  <si>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</si>
  <si>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</si>
  <si>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</si>
  <si>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</si>
  <si>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</si>
  <si>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</si>
  <si>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</si>
  <si>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</si>
  <si>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</si>
  <si>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</si>
  <si>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</si>
  <si>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</si>
  <si>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</si>
  <si>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</si>
  <si>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</si>
  <si>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</si>
  <si>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</si>
  <si>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</si>
  <si>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</si>
  <si>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</si>
  <si>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</si>
  <si>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</si>
  <si>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</si>
  <si>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</si>
  <si>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</si>
  <si>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</si>
  <si>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</si>
  <si>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</si>
  <si>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</si>
  <si>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</si>
  <si>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</si>
  <si>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</si>
  <si>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</si>
  <si>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</si>
  <si>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</si>
  <si>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</si>
  <si>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</si>
  <si>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</si>
  <si>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</si>
  <si>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</si>
  <si>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</si>
  <si>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</si>
  <si>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</si>
  <si>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</si>
  <si>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</si>
  <si>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</si>
  <si>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</si>
  <si>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</si>
  <si>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</si>
  <si>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</si>
  <si>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</si>
  <si>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</si>
  <si>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</si>
  <si>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</si>
  <si>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</si>
  <si>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</si>
  <si>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</si>
  <si>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</si>
  <si>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</si>
  <si>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</si>
  <si>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</si>
  <si>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</si>
  <si>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</si>
  <si>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</si>
  <si>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</si>
  <si>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</si>
  <si>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</si>
  <si>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</si>
  <si>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</si>
  <si>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</si>
  <si>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</si>
  <si>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</si>
  <si>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</si>
  <si>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</si>
  <si>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</si>
  <si>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</si>
  <si>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</si>
  <si>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</si>
  <si>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</si>
  <si>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</si>
  <si>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</si>
  <si>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</si>
  <si>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</si>
  <si>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</si>
  <si>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</si>
  <si>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</si>
  <si>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</si>
  <si>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</si>
  <si>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</si>
  <si>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</si>
  <si>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</si>
  <si>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</si>
  <si>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</si>
  <si>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</si>
  <si>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</si>
  <si>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</si>
  <si>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</si>
  <si>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</si>
  <si>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</si>
  <si>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</si>
  <si>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</si>
  <si>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</si>
  <si>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</si>
  <si>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</si>
  <si>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</si>
  <si>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</si>
  <si>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</si>
  <si>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</si>
  <si>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</si>
  <si>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</si>
  <si>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</si>
  <si>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</si>
  <si>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</si>
  <si>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</si>
  <si>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</si>
  <si>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</si>
  <si>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</si>
  <si>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</si>
  <si>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</si>
  <si>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</si>
  <si>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</si>
  <si>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</si>
  <si>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</si>
  <si>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</si>
  <si>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</si>
  <si>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</si>
  <si>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</si>
  <si>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</si>
  <si>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</si>
  <si>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</si>
  <si>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</si>
  <si>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</si>
  <si>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</si>
  <si>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</si>
  <si>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</si>
  <si>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</si>
  <si>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</si>
  <si>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</si>
  <si>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</si>
  <si>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</si>
  <si>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</si>
  <si>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</si>
  <si>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</si>
  <si>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</si>
  <si>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</si>
  <si>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</si>
  <si>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</si>
  <si>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</si>
  <si>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</si>
  <si>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</si>
  <si>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</si>
  <si>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</si>
  <si>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</si>
  <si>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</si>
  <si>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</si>
  <si>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</si>
  <si>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</si>
  <si>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</si>
  <si>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</si>
  <si>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</si>
  <si>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</si>
  <si>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</si>
  <si>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</si>
  <si>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</si>
  <si>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</si>
  <si>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</si>
  <si>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</si>
  <si>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</si>
  <si>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</si>
  <si>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</si>
  <si>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</si>
  <si>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</si>
  <si>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</si>
  <si>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</si>
  <si>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</si>
  <si>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</si>
  <si>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</si>
  <si>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</si>
  <si>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</si>
  <si>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</si>
  <si>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</si>
  <si>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</si>
  <si>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</si>
  <si>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</si>
  <si>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</si>
  <si>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</si>
  <si>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</si>
  <si>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</si>
  <si>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</si>
  <si>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</si>
  <si>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</si>
  <si>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</si>
  <si>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</si>
  <si>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</si>
  <si>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</si>
  <si>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</si>
  <si>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</si>
  <si>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</si>
  <si>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</si>
  <si>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</si>
  <si>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</si>
  <si>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</si>
  <si>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</si>
  <si>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</si>
  <si>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</si>
  <si>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</si>
  <si>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</si>
  <si>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</si>
  <si>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</si>
  <si>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</si>
  <si>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</si>
  <si>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</si>
  <si>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</si>
  <si>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</si>
  <si>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</si>
  <si>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</si>
  <si>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</si>
  <si>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</si>
  <si>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</si>
  <si>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</si>
  <si>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</si>
  <si>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</si>
  <si>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</si>
  <si>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</si>
  <si>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</si>
  <si>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</si>
  <si>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</si>
  <si>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</si>
  <si>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</si>
  <si>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</si>
  <si>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</si>
  <si>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</si>
  <si>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</si>
  <si>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</si>
  <si>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</si>
  <si>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</si>
  <si>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</si>
  <si>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</si>
  <si>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</si>
  <si>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</si>
  <si>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</si>
  <si>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</si>
  <si>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</si>
  <si>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</si>
  <si>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</si>
  <si>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</si>
  <si>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</si>
  <si>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</si>
  <si>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</si>
  <si>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</si>
  <si>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</si>
  <si>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</si>
  <si>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</si>
  <si>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</si>
  <si>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</si>
  <si>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</si>
  <si>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</si>
  <si>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</si>
  <si>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</si>
  <si>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</si>
  <si>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</si>
  <si>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</si>
  <si>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</si>
  <si>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</si>
  <si>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</si>
  <si>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</si>
  <si>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</si>
  <si>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</si>
  <si>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</si>
  <si>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</si>
  <si>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</si>
  <si>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</si>
  <si>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</si>
  <si>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</si>
  <si>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</si>
  <si>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</si>
  <si>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</si>
  <si>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</si>
  <si>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</si>
  <si>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</si>
  <si>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</si>
  <si>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</si>
  <si>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</si>
  <si>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</si>
  <si>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</si>
  <si>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</si>
  <si>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</si>
  <si>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</si>
  <si>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</si>
  <si>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</si>
  <si>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</si>
  <si>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</si>
  <si>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</si>
  <si>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</si>
  <si>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</si>
  <si>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</si>
  <si>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</si>
  <si>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</si>
  <si>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</si>
  <si>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</si>
  <si>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</si>
  <si>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</si>
  <si>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</si>
  <si>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</si>
  <si>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</si>
  <si>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</si>
  <si>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</si>
  <si>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</si>
  <si>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</si>
  <si>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</si>
  <si>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</si>
  <si>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</si>
  <si>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</si>
  <si>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</si>
  <si>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</si>
  <si>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</si>
  <si>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</si>
  <si>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</si>
  <si>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</si>
  <si>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</si>
  <si>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</si>
  <si>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</si>
  <si>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</si>
  <si>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</si>
  <si>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</si>
  <si>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</si>
  <si>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</si>
  <si>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</si>
  <si>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</si>
  <si>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</si>
  <si>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</si>
  <si>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</si>
  <si>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</si>
  <si>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</si>
  <si>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</si>
  <si>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</si>
  <si>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</si>
  <si>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</si>
  <si>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</si>
  <si>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</si>
  <si>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</si>
  <si>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</si>
  <si>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</si>
  <si>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</si>
  <si>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</si>
  <si>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</si>
  <si>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</si>
  <si>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</si>
  <si>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</si>
  <si>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</si>
  <si>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</si>
  <si>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</si>
  <si>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</si>
  <si>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</si>
  <si>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</si>
  <si>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</si>
  <si>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</si>
  <si>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</si>
  <si>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</si>
  <si>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</si>
  <si>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</si>
  <si>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</si>
  <si>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</si>
  <si>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</si>
  <si>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</si>
  <si>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</si>
  <si>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</si>
  <si>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</si>
  <si>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</si>
  <si>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</si>
  <si>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</si>
  <si>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</si>
  <si>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</si>
  <si>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</si>
  <si>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</si>
  <si>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</si>
  <si>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</si>
  <si>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</si>
  <si>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</si>
  <si>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</si>
  <si>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</si>
  <si>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</si>
  <si>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</si>
  <si>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</si>
  <si>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</si>
  <si>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</si>
  <si>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</si>
  <si>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</si>
  <si>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</si>
  <si>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</si>
  <si>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</si>
  <si>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</si>
  <si>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</si>
  <si>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</si>
  <si>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</si>
  <si>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</si>
  <si>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</si>
  <si>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</si>
  <si>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</si>
  <si>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</si>
  <si>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</si>
  <si>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</si>
  <si>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</si>
  <si>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</si>
  <si>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</si>
  <si>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</si>
  <si>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</si>
  <si>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</si>
  <si>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</si>
  <si>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</si>
  <si>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</si>
  <si>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</si>
  <si>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</si>
  <si>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</si>
  <si>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</si>
  <si>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</si>
  <si>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</si>
  <si>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</si>
  <si>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</si>
  <si>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</si>
  <si>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</si>
  <si>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</si>
  <si>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</si>
  <si>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</si>
  <si>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</si>
  <si>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</si>
  <si>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</si>
  <si>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</si>
  <si>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</si>
  <si>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</si>
  <si>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</si>
  <si>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</si>
  <si>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</si>
  <si>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</si>
  <si>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</si>
  <si>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</si>
  <si>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</si>
  <si>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</si>
  <si>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</si>
  <si>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</si>
  <si>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</si>
  <si>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</si>
  <si>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</si>
  <si>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</si>
  <si>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</si>
  <si>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</si>
  <si>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</si>
  <si>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</si>
  <si>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</si>
  <si>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</si>
  <si>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</si>
  <si>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</si>
  <si>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</si>
  <si>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</si>
  <si>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</si>
  <si>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</si>
  <si>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</si>
  <si>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</si>
  <si>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</si>
  <si>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</si>
  <si>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</si>
  <si>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</si>
  <si>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</si>
  <si>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</si>
  <si>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</si>
  <si>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</si>
  <si>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</si>
  <si>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</si>
  <si>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</si>
  <si>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</si>
  <si>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</si>
  <si>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</si>
  <si>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</si>
  <si>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</si>
  <si>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</si>
  <si>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</si>
  <si>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</si>
  <si>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</si>
  <si>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</si>
  <si>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</si>
  <si>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</si>
  <si>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</si>
  <si>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</si>
  <si>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</si>
  <si>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</si>
  <si>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</si>
  <si>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</si>
  <si>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</si>
  <si>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</si>
  <si>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</si>
  <si>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</si>
  <si>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</si>
  <si>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</si>
  <si>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</si>
  <si>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</si>
  <si>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</si>
  <si>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</si>
  <si>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</si>
  <si>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</si>
  <si>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</si>
  <si>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</si>
  <si>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</si>
  <si>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</si>
  <si>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</si>
  <si>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</si>
  <si>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</si>
  <si>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</si>
  <si>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</si>
  <si>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</si>
  <si>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</si>
  <si>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</si>
  <si>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</si>
  <si>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</si>
  <si>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</si>
  <si>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</si>
  <si>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</si>
  <si>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</si>
  <si>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</si>
  <si>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</si>
  <si>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</si>
  <si>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</si>
  <si>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</si>
  <si>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</si>
  <si>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</si>
  <si>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</si>
  <si>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</si>
  <si>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</si>
  <si>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</si>
  <si>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</si>
  <si>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</si>
  <si>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</si>
  <si>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</si>
  <si>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</si>
  <si>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</si>
  <si>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</si>
  <si>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</si>
  <si>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</si>
  <si>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</si>
  <si>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</si>
  <si>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</si>
  <si>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</si>
  <si>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</si>
  <si>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</si>
  <si>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</si>
  <si>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</si>
  <si>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</si>
  <si>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</si>
  <si>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</si>
  <si>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</si>
  <si>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</si>
  <si>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</si>
  <si>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</si>
  <si>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</si>
  <si>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</si>
  <si>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</si>
  <si>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</si>
  <si>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</si>
  <si>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</si>
  <si>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</si>
  <si>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</si>
  <si>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</si>
  <si>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</si>
  <si>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</si>
  <si>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</si>
  <si>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</si>
  <si>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</si>
  <si>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</si>
  <si>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</si>
  <si>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</si>
  <si>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</si>
  <si>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</si>
  <si>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</si>
  <si>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</si>
  <si>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</si>
  <si>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</si>
  <si>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</si>
  <si>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</si>
  <si>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</si>
  <si>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</si>
  <si>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</si>
  <si>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</si>
  <si>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</si>
  <si>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</si>
  <si>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</si>
  <si>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</si>
  <si>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</si>
  <si>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</si>
  <si>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</si>
  <si>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</si>
  <si>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</si>
  <si>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</si>
  <si>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</si>
  <si>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</si>
  <si>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</si>
  <si>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</si>
  <si>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</si>
  <si>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</si>
  <si>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</si>
  <si>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</si>
  <si>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</si>
  <si>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</si>
  <si>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</si>
  <si>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</si>
  <si>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</si>
  <si>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</si>
  <si>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</si>
  <si>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</si>
  <si>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</si>
  <si>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</si>
  <si>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</si>
  <si>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</si>
  <si>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</si>
  <si>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</si>
  <si>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</si>
  <si>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</si>
  <si>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</si>
  <si>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</si>
  <si>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</si>
  <si>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</si>
  <si>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</si>
  <si>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</si>
  <si>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</si>
  <si>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</si>
  <si>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</si>
  <si>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</si>
  <si>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</si>
  <si>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</si>
  <si>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</si>
  <si>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</si>
  <si>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</si>
  <si>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</si>
  <si>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</si>
  <si>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</si>
  <si>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</si>
  <si>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</si>
  <si>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</si>
  <si>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</si>
  <si>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</si>
  <si>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</si>
  <si>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</si>
  <si>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</si>
  <si>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</si>
  <si>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</si>
  <si>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</si>
  <si>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</si>
  <si>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</si>
  <si>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</si>
  <si>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</si>
  <si>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</si>
  <si>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</si>
  <si>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</si>
  <si>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</si>
  <si>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</si>
  <si>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</si>
  <si>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</si>
  <si>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</si>
  <si>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</si>
  <si>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</si>
  <si>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</si>
  <si>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</si>
  <si>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</si>
  <si>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</si>
  <si>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</si>
  <si>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</si>
  <si>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</si>
  <si>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</si>
  <si>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</si>
  <si>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</si>
  <si>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</si>
  <si>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</si>
  <si>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</si>
  <si>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</si>
  <si>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</si>
  <si>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</si>
  <si>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</si>
  <si>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</si>
  <si>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</si>
  <si>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</si>
  <si>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</si>
  <si>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</si>
  <si>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</si>
  <si>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</si>
  <si>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</si>
  <si>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</si>
  <si>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</si>
  <si>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</si>
  <si>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</si>
  <si>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</si>
  <si>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</si>
  <si>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</si>
  <si>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</si>
  <si>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</si>
  <si>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</si>
  <si>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</si>
  <si>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</si>
  <si>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</si>
  <si>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</si>
  <si>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</si>
  <si>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</si>
  <si>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</si>
  <si>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</si>
  <si>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</si>
  <si>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</si>
  <si>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</si>
  <si>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</si>
  <si>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</si>
  <si>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</si>
  <si>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</si>
  <si>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</si>
  <si>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</si>
  <si>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</si>
  <si>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</si>
  <si>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</si>
  <si>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</si>
  <si>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</si>
  <si>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</si>
  <si>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</si>
  <si>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</si>
  <si>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</si>
  <si>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</si>
  <si>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</si>
  <si>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</si>
  <si>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</si>
  <si>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</si>
  <si>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</si>
  <si>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</si>
  <si>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</si>
  <si>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</si>
  <si>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</si>
  <si>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</si>
  <si>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</si>
  <si>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</si>
  <si>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</si>
  <si>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</si>
  <si>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</si>
  <si>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</si>
  <si>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</si>
  <si>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</si>
  <si>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</si>
  <si>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</si>
  <si>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</si>
  <si>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</si>
  <si>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</si>
  <si>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</si>
  <si>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</si>
  <si>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</si>
  <si>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</si>
  <si>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</si>
  <si>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</si>
  <si>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</si>
  <si>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</si>
  <si>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</si>
  <si>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</si>
  <si>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</si>
  <si>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</si>
  <si>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</si>
  <si>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</si>
  <si>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</si>
  <si>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</si>
  <si>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</si>
  <si>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</si>
  <si>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</si>
  <si>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</si>
  <si>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</si>
  <si>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</si>
  <si>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</si>
  <si>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</si>
  <si>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</si>
  <si>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</si>
  <si>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</si>
  <si>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</si>
  <si>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</si>
  <si>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</si>
  <si>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</si>
  <si>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</si>
  <si>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</si>
  <si>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</si>
  <si>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</si>
  <si>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</si>
  <si>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</si>
  <si>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</si>
  <si>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</si>
  <si>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</si>
  <si>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</si>
  <si>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</si>
  <si>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</si>
  <si>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</si>
  <si>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</si>
  <si>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</si>
  <si>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</si>
  <si>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</si>
  <si>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</si>
  <si>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</si>
  <si>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</si>
  <si>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</si>
  <si>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</si>
  <si>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</si>
  <si>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</si>
  <si>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</si>
  <si>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</si>
  <si>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</si>
  <si>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</si>
  <si>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</si>
  <si>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</si>
  <si>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</si>
  <si>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</si>
  <si>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</si>
  <si>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</si>
  <si>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</si>
  <si>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</si>
  <si>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</si>
  <si>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</si>
  <si>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</si>
  <si>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</si>
  <si>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</si>
  <si>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</si>
  <si>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</si>
  <si>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</si>
  <si>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</si>
  <si>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</si>
  <si>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</si>
  <si>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</si>
  <si>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</si>
  <si>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</si>
  <si>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</si>
  <si>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</si>
  <si>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</si>
  <si>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</si>
  <si>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</si>
  <si>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</si>
  <si>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</si>
  <si>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</si>
  <si>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</si>
  <si>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</si>
  <si>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</si>
  <si>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</si>
  <si>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</si>
  <si>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</si>
  <si>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</si>
  <si>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</si>
  <si>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</si>
  <si>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</si>
  <si>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</si>
  <si>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</si>
  <si>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</si>
  <si>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</si>
  <si>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</si>
  <si>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</si>
  <si>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</si>
  <si>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</si>
  <si>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</si>
  <si>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</si>
  <si>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</si>
  <si>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</si>
  <si>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</si>
  <si>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</si>
  <si>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</si>
  <si>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</si>
  <si>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</si>
  <si>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</si>
  <si>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</si>
  <si>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</si>
  <si>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</si>
  <si>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</si>
  <si>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</si>
  <si>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</si>
  <si>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</si>
  <si>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</si>
  <si>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</si>
  <si>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</si>
  <si>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</si>
  <si>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</si>
  <si>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</si>
  <si>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</si>
  <si>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</si>
  <si>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</si>
  <si>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</si>
  <si>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</si>
  <si>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</si>
  <si>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</si>
  <si>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</si>
  <si>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</si>
  <si>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</si>
  <si>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</si>
  <si>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</si>
  <si>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</si>
  <si>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</si>
  <si>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</si>
  <si>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</si>
  <si>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</si>
  <si>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</si>
  <si>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</si>
  <si>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</si>
  <si>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</si>
  <si>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</si>
  <si>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</si>
  <si>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</si>
  <si>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</si>
  <si>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</si>
  <si>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</si>
  <si>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</si>
  <si>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</si>
  <si>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</si>
  <si>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</si>
  <si>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</si>
  <si>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</si>
  <si>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</si>
  <si>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</si>
  <si>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</si>
  <si>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</si>
  <si>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</si>
  <si>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</si>
  <si>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</si>
  <si>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</si>
  <si>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</si>
  <si>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</si>
  <si>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</si>
  <si>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</si>
  <si>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</si>
  <si>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</si>
  <si>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</si>
  <si>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</si>
  <si>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</si>
  <si>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</si>
  <si>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</si>
  <si>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</si>
  <si>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</si>
  <si>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</si>
  <si>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</si>
  <si>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</si>
  <si>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</si>
  <si>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</si>
  <si>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</si>
  <si>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</si>
  <si>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</si>
  <si>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</si>
  <si>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</si>
  <si>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</si>
  <si>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</si>
  <si>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</si>
  <si>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</si>
  <si>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</si>
  <si>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</si>
  <si>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</si>
  <si>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</si>
  <si>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</si>
  <si>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</si>
  <si>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</si>
  <si>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</si>
  <si>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</si>
  <si>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</si>
  <si>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</si>
  <si>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</si>
  <si>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</si>
  <si>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</si>
  <si>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</si>
  <si>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</si>
  <si>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</si>
  <si>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</si>
  <si>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</si>
  <si>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</si>
  <si>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</si>
  <si>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</si>
  <si>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</si>
  <si>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</si>
  <si>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</si>
  <si>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</si>
  <si>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</si>
  <si>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</si>
  <si>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</si>
  <si>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</si>
  <si>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</si>
  <si>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</si>
  <si>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</si>
  <si>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</si>
  <si>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</si>
  <si>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</si>
  <si>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</si>
  <si>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</si>
  <si>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</si>
  <si>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</si>
  <si>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</si>
  <si>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</si>
  <si>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</si>
  <si>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</si>
  <si>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</si>
  <si>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</si>
  <si>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</si>
  <si>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</si>
  <si>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</si>
  <si>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</si>
  <si>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</si>
  <si>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</si>
  <si>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</si>
  <si>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</si>
  <si>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</si>
  <si>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</si>
  <si>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</si>
  <si>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</si>
  <si>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</si>
  <si>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</si>
  <si>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</si>
  <si>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</si>
  <si>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</si>
  <si>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</si>
  <si>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</si>
  <si>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</si>
  <si>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</si>
  <si>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</si>
  <si>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</si>
  <si>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</si>
  <si>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</si>
  <si>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</si>
  <si>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</si>
  <si>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</si>
  <si>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</si>
  <si>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</si>
  <si>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</si>
  <si>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</si>
  <si>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</si>
  <si>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</si>
  <si>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</si>
  <si>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</si>
  <si>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</si>
  <si>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</si>
  <si>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</si>
  <si>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</si>
  <si>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</si>
  <si>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</si>
  <si>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</si>
  <si>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</si>
  <si>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</si>
  <si>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</si>
  <si>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</si>
  <si>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</si>
  <si>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</si>
  <si>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</si>
  <si>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</si>
  <si>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</si>
  <si>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</si>
  <si>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</si>
  <si>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</si>
  <si>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</si>
  <si>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</si>
  <si>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</si>
  <si>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</si>
  <si>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</si>
  <si>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</si>
  <si>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</si>
  <si>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</si>
  <si>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</si>
  <si>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</si>
  <si>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</si>
  <si>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</si>
  <si>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</si>
  <si>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</si>
  <si>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</si>
  <si>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</si>
  <si>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</si>
  <si>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</si>
  <si>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</si>
  <si>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</si>
  <si>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</si>
  <si>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</si>
  <si>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</si>
  <si>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</si>
  <si>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</si>
  <si>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</si>
  <si>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</si>
  <si>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</si>
  <si>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</si>
  <si>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</si>
  <si>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</si>
  <si>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</si>
  <si>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</si>
  <si>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</si>
  <si>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</si>
  <si>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</si>
  <si>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</si>
  <si>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</si>
  <si>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</si>
  <si>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</si>
  <si>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</si>
  <si>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</si>
  <si>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</si>
  <si>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</si>
  <si>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</si>
  <si>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</si>
  <si>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</si>
  <si>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</si>
  <si>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</si>
  <si>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</si>
  <si>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</si>
  <si>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</si>
  <si>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</si>
  <si>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</si>
  <si>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</si>
  <si>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</si>
  <si>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</si>
  <si>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</si>
  <si>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</si>
  <si>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</si>
  <si>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</si>
  <si>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</si>
  <si>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</si>
  <si>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</si>
  <si>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</si>
  <si>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</si>
  <si>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</si>
  <si>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</si>
  <si>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</si>
  <si>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</si>
  <si>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</si>
  <si>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</si>
  <si>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</si>
  <si>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</si>
  <si>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</si>
  <si>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</si>
  <si>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</si>
  <si>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</si>
  <si>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</si>
  <si>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</si>
  <si>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</si>
  <si>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</si>
  <si>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</si>
  <si>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</si>
  <si>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</si>
  <si>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</si>
  <si>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</si>
  <si>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</si>
  <si>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</si>
  <si>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</si>
  <si>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</si>
  <si>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</si>
  <si>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</si>
  <si>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</si>
  <si>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</si>
  <si>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</si>
  <si>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</si>
  <si>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</si>
  <si>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</si>
  <si>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</si>
  <si>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</si>
  <si>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</si>
  <si>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</si>
  <si>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</si>
  <si>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</si>
  <si>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</si>
  <si>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</si>
  <si>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</si>
  <si>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</si>
  <si>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</si>
  <si>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</si>
  <si>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</si>
  <si>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</si>
  <si>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</si>
  <si>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</si>
  <si>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</si>
  <si>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</si>
  <si>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</si>
  <si>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</si>
  <si>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</si>
  <si>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</si>
  <si>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</si>
  <si>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</si>
  <si>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</si>
  <si>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</si>
  <si>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</si>
  <si>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</si>
  <si>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</si>
  <si>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</si>
  <si>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</si>
  <si>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</si>
  <si>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</si>
  <si>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</si>
  <si>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</si>
  <si>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</si>
  <si>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</si>
  <si>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</si>
  <si>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</si>
  <si>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</si>
  <si>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</si>
  <si>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</si>
  <si>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</si>
  <si>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</si>
  <si>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</si>
  <si>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</si>
  <si>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</si>
  <si>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</si>
  <si>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</si>
  <si>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</si>
  <si>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</si>
  <si>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</si>
  <si>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</si>
  <si>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</si>
  <si>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</si>
  <si>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</si>
  <si>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</si>
  <si>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</si>
  <si>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</si>
  <si>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</si>
  <si>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</si>
  <si>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</si>
  <si>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</si>
  <si>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</si>
  <si>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</si>
  <si>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</si>
  <si>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</si>
  <si>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</si>
  <si>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</si>
  <si>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</si>
  <si>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</si>
  <si>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</si>
  <si>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</si>
  <si>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</si>
  <si>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</si>
  <si>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</si>
  <si>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</si>
  <si>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</si>
  <si>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</si>
  <si>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</si>
  <si>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</si>
  <si>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</si>
  <si>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</si>
  <si>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</si>
  <si>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</si>
  <si>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</si>
  <si>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</si>
  <si>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</si>
  <si>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</si>
  <si>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</si>
  <si>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</si>
  <si>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</si>
  <si>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</si>
  <si>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</si>
  <si>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</si>
  <si>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</si>
  <si>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</si>
  <si>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</si>
  <si>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</si>
  <si>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</si>
  <si>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</si>
  <si>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</si>
  <si>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</si>
  <si>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</si>
  <si>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</si>
  <si>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</si>
  <si>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</si>
  <si>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</si>
  <si>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</si>
  <si>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</si>
  <si>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</si>
  <si>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</si>
  <si>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</si>
  <si>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</si>
  <si>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</si>
  <si>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</si>
  <si>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</si>
  <si>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</si>
  <si>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</si>
  <si>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</si>
  <si>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</si>
  <si>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</si>
  <si>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</si>
  <si>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</si>
  <si>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</si>
  <si>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</si>
  <si>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</si>
  <si>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</si>
  <si>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</si>
  <si>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</si>
  <si>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</si>
  <si>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</si>
  <si>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</si>
  <si>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</si>
  <si>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</si>
  <si>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</si>
  <si>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</si>
  <si>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</si>
  <si>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</si>
  <si>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</si>
  <si>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</si>
  <si>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</si>
  <si>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</si>
  <si>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</si>
  <si>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</si>
  <si>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</si>
  <si>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</si>
  <si>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</si>
  <si>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</si>
  <si>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</si>
  <si>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</si>
  <si>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</si>
  <si>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</si>
  <si>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</si>
  <si>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</si>
  <si>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</si>
  <si>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</si>
  <si>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</si>
  <si>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</si>
  <si>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</si>
  <si>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</si>
  <si>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</si>
  <si>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</si>
  <si>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</si>
  <si>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</si>
  <si>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</si>
  <si>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</si>
  <si>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</si>
  <si>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</si>
  <si>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</si>
  <si>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</si>
  <si>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</si>
  <si>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</si>
  <si>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</si>
  <si>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</si>
  <si>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</si>
  <si>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</si>
  <si>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</si>
  <si>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</si>
  <si>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</si>
  <si>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</si>
  <si>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</si>
  <si>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</si>
  <si>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</si>
  <si>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</si>
  <si>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</si>
  <si>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</si>
  <si>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</si>
  <si>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</si>
  <si>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</si>
  <si>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</si>
  <si>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</si>
  <si>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</si>
  <si>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</si>
  <si>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</si>
  <si>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</si>
  <si>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</si>
  <si>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</si>
  <si>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</si>
  <si>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</si>
  <si>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</si>
  <si>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</si>
  <si>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</si>
  <si>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</si>
  <si>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</si>
  <si>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</si>
  <si>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</si>
  <si>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</si>
  <si>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</si>
  <si>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</si>
  <si>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</si>
  <si>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</si>
  <si>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</si>
  <si>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</si>
  <si>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</si>
  <si>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</si>
  <si>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</si>
  <si>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</si>
  <si>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</si>
  <si>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</si>
  <si>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</si>
  <si>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</si>
  <si>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</si>
  <si>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</si>
  <si>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</si>
  <si>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</si>
  <si>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</si>
  <si>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</si>
  <si>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</si>
  <si>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</si>
  <si>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</si>
  <si>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</si>
  <si>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</si>
  <si>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</si>
  <si>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</si>
  <si>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</si>
  <si>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</si>
  <si>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</si>
  <si>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</si>
  <si>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</si>
  <si>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</si>
  <si>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</si>
  <si>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</si>
  <si>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</si>
  <si>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</si>
  <si>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</si>
  <si>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</si>
  <si>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</si>
  <si>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</si>
  <si>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</si>
  <si>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</si>
  <si>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</si>
  <si>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</si>
  <si>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</si>
  <si>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</si>
  <si>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</si>
  <si>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</si>
  <si>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</si>
  <si>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</si>
  <si>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</si>
  <si>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</si>
  <si>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</si>
  <si>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</si>
  <si>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</si>
  <si>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</si>
  <si>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</si>
  <si>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</si>
  <si>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</si>
  <si>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</si>
  <si>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</si>
  <si>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</si>
  <si>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</si>
  <si>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</si>
  <si>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</si>
  <si>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</si>
  <si>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</si>
  <si>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</si>
  <si>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</si>
  <si>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</si>
  <si>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</si>
  <si>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</si>
  <si>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</si>
  <si>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</si>
  <si>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</si>
  <si>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</si>
  <si>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</si>
  <si>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</si>
  <si>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</si>
  <si>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</si>
  <si>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</si>
  <si>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</si>
  <si>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</si>
  <si>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</si>
  <si>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</si>
  <si>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</si>
  <si>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</si>
  <si>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</si>
  <si>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</si>
  <si>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</si>
  <si>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</si>
  <si>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</si>
  <si>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</si>
  <si>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</si>
  <si>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</si>
  <si>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</si>
  <si>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</si>
  <si>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</si>
  <si>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</si>
  <si>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</si>
  <si>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</si>
  <si>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</si>
  <si>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</si>
  <si>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</si>
  <si>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</si>
  <si>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</si>
  <si>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</si>
  <si>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</si>
  <si>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</si>
  <si>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</si>
  <si>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</si>
  <si>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</si>
  <si>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</si>
  <si>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</si>
  <si>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</si>
  <si>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</si>
  <si>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</si>
  <si>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</si>
  <si>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</si>
  <si>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</si>
  <si>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</si>
  <si>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</si>
  <si>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</si>
  <si>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</si>
  <si>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</si>
  <si>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</si>
  <si>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</si>
  <si>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</si>
  <si>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</si>
  <si>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</si>
  <si>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</si>
  <si>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</si>
  <si>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</si>
  <si>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</si>
  <si>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</si>
  <si>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</si>
  <si>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</si>
  <si>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</si>
  <si>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</si>
  <si>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</si>
  <si>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</si>
  <si>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</si>
  <si>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</si>
  <si>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</si>
  <si>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</si>
  <si>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</si>
  <si>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</si>
  <si>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</si>
  <si>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</si>
  <si>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</si>
  <si>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</si>
  <si>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</si>
  <si>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</si>
  <si>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</si>
  <si>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</si>
  <si>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</si>
  <si>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</si>
  <si>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</si>
  <si>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</si>
  <si>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</si>
  <si>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</si>
  <si>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</si>
  <si>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</si>
  <si>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</si>
  <si>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</si>
  <si>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</si>
  <si>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</si>
  <si>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</si>
  <si>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</si>
  <si>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</si>
  <si>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</si>
  <si>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</si>
  <si>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</si>
  <si>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</si>
  <si>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</si>
  <si>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</si>
  <si>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</si>
  <si>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</si>
  <si>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</si>
  <si>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</si>
  <si>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</si>
  <si>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</si>
  <si>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</si>
  <si>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</si>
  <si>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</si>
  <si>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</si>
  <si>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</si>
  <si>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</si>
  <si>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</si>
  <si>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</si>
  <si>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</si>
  <si>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</si>
  <si>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</si>
  <si>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</si>
  <si>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</si>
  <si>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</si>
  <si>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</si>
  <si>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</si>
  <si>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</si>
  <si>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</si>
  <si>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</si>
  <si>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</si>
  <si>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</si>
  <si>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</si>
  <si>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</si>
  <si>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</si>
  <si>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</si>
  <si>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</si>
  <si>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</si>
  <si>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</si>
  <si>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</si>
  <si>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</si>
  <si>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</si>
  <si>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</si>
  <si>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</si>
  <si>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</si>
  <si>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</si>
  <si>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</si>
  <si>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</si>
  <si>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</si>
  <si>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</si>
  <si>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</si>
  <si>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</si>
  <si>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</si>
  <si>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</si>
  <si>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</si>
  <si>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</si>
  <si>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</si>
  <si>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</si>
  <si>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</si>
  <si>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</si>
  <si>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</si>
  <si>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</si>
  <si>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</si>
  <si>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</si>
  <si>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</si>
  <si>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</si>
  <si>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</si>
  <si>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</si>
  <si>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</si>
  <si>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</si>
  <si>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</si>
  <si>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</si>
  <si>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</si>
  <si>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</si>
  <si>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</si>
  <si>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</si>
  <si>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</si>
  <si>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</si>
  <si>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</si>
  <si>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</si>
  <si>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</si>
  <si>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</si>
  <si>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</si>
  <si>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</si>
  <si>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</si>
  <si>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</si>
  <si>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</si>
  <si>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</si>
  <si>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</si>
  <si>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</si>
  <si>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</si>
  <si>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</si>
  <si>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</si>
  <si>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</si>
  <si>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</si>
  <si>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</si>
  <si>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</si>
  <si>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</si>
  <si>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</si>
  <si>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</si>
  <si>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</si>
  <si>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</si>
  <si>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</si>
  <si>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</si>
  <si>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</si>
  <si>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</si>
  <si>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</si>
  <si>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</si>
  <si>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</si>
  <si>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</si>
  <si>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</si>
  <si>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</si>
  <si>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</si>
  <si>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</si>
  <si>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</si>
  <si>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</si>
  <si>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</si>
  <si>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</si>
  <si>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</si>
  <si>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</si>
  <si>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</si>
  <si>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</si>
  <si>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</si>
  <si>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</si>
  <si>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</si>
  <si>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</si>
  <si>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</si>
  <si>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</si>
  <si>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</si>
  <si>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</si>
  <si>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</si>
  <si>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</si>
  <si>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</si>
  <si>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</si>
  <si>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</si>
  <si>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</si>
  <si>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</si>
  <si>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</si>
  <si>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</si>
  <si>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</si>
  <si>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</si>
  <si>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</si>
  <si>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</si>
  <si>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</si>
  <si>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</si>
  <si>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</si>
  <si>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</si>
  <si>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</si>
  <si>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</si>
  <si>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</si>
  <si>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</si>
  <si>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</si>
  <si>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</si>
  <si>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</si>
  <si>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</si>
  <si>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</si>
  <si>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</si>
  <si>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</si>
  <si>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</si>
  <si>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</si>
  <si>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</si>
  <si>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</si>
  <si>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</si>
  <si>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</si>
  <si>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</si>
  <si>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</si>
  <si>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</si>
  <si>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</si>
  <si>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</si>
  <si>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</si>
  <si>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</si>
  <si>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</si>
  <si>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</si>
  <si>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</si>
  <si>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</si>
  <si>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</si>
  <si>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</si>
  <si>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</si>
  <si>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</si>
  <si>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</si>
  <si>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</si>
  <si>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</si>
  <si>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</si>
  <si>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</si>
  <si>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</si>
  <si>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</si>
  <si>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</si>
  <si>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</si>
  <si>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</si>
  <si>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</si>
  <si>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</si>
  <si>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</si>
  <si>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</si>
  <si>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</si>
  <si>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</si>
  <si>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</si>
  <si>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</si>
  <si>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</si>
  <si>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</si>
  <si>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</si>
  <si>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</si>
  <si>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</si>
  <si>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</si>
  <si>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</si>
  <si>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</si>
  <si>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</si>
  <si>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</si>
  <si>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</si>
  <si>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</si>
  <si>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</si>
  <si>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</si>
  <si>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</si>
  <si>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</si>
  <si>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</si>
  <si>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</si>
  <si>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</si>
  <si>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</si>
  <si>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</si>
  <si>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</si>
  <si>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</si>
  <si>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</si>
  <si>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</si>
  <si>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</si>
  <si>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</si>
  <si>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</si>
  <si>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</si>
  <si>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</si>
  <si>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</si>
  <si>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</si>
  <si>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</si>
  <si>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</si>
  <si>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</si>
  <si>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</si>
  <si>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</si>
  <si>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</si>
  <si>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</si>
  <si>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</si>
  <si>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</si>
  <si>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</si>
  <si>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</si>
  <si>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</si>
  <si>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</si>
  <si>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</si>
  <si>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</si>
  <si>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</si>
  <si>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</si>
  <si>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</si>
  <si>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</si>
  <si>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</si>
  <si>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</si>
  <si>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</si>
  <si>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</si>
  <si>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</si>
  <si>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</si>
  <si>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</si>
  <si>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</si>
  <si>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</si>
  <si>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</si>
  <si>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</si>
  <si>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</si>
  <si>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</si>
  <si>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</si>
  <si>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</si>
  <si>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</si>
  <si>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</si>
  <si>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</si>
  <si>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</si>
  <si>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</si>
  <si>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</si>
  <si>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</si>
  <si>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</si>
  <si>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</si>
  <si>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</si>
  <si>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</si>
  <si>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</si>
  <si>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</si>
  <si>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</si>
  <si>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</si>
  <si>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</si>
  <si>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</si>
  <si>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</si>
  <si>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</si>
  <si>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</si>
  <si>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</si>
  <si>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</si>
  <si>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</si>
  <si>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</si>
  <si>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</si>
  <si>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</si>
  <si>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</si>
  <si>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</si>
  <si>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</si>
  <si>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</si>
  <si>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</si>
  <si>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</si>
  <si>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</si>
  <si>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</si>
  <si>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</si>
  <si>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</si>
  <si>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</si>
  <si>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</si>
  <si>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</si>
  <si>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</si>
  <si>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</si>
  <si>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</si>
  <si>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</si>
  <si>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</si>
  <si>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</si>
  <si>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</si>
  <si>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</si>
  <si>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</si>
  <si>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</si>
  <si>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</si>
  <si>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</si>
  <si>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</si>
  <si>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</si>
  <si>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</si>
  <si>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</si>
  <si>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</si>
  <si>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</si>
  <si>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</si>
  <si>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</si>
  <si>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</si>
  <si>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</si>
  <si>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</si>
  <si>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</si>
  <si>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</si>
  <si>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</si>
  <si>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</si>
  <si>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</si>
  <si>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</si>
  <si>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</si>
  <si>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</si>
  <si>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</si>
  <si>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</si>
  <si>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</si>
  <si>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</si>
  <si>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</si>
  <si>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</si>
  <si>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</si>
  <si>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</si>
  <si>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</si>
  <si>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</si>
  <si>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</si>
  <si>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</si>
  <si>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</si>
  <si>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</si>
  <si>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</si>
  <si>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</si>
  <si>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</si>
  <si>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</si>
  <si>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</si>
  <si>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</si>
  <si>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</si>
  <si>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</si>
  <si>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</si>
  <si>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</si>
  <si>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</si>
  <si>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</si>
  <si>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</si>
  <si>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</si>
  <si>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</si>
  <si>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</si>
  <si>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</si>
  <si>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</si>
  <si>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</si>
  <si>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</si>
  <si>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</si>
  <si>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</si>
  <si>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</si>
  <si>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</si>
  <si>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</si>
  <si>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</si>
  <si>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</si>
  <si>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</si>
  <si>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</si>
  <si>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</si>
  <si>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</si>
  <si>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</si>
  <si>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</si>
  <si>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</si>
  <si>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</si>
  <si>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</si>
  <si>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</si>
  <si>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</si>
  <si>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</si>
  <si>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</si>
  <si>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</si>
  <si>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</si>
  <si>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</si>
  <si>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</si>
  <si>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</si>
  <si>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</si>
  <si>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</si>
  <si>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</si>
  <si>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</si>
  <si>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</si>
  <si>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</si>
  <si>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</si>
  <si>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</si>
  <si>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</si>
  <si>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</si>
  <si>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</si>
  <si>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</si>
  <si>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</si>
  <si>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</si>
  <si>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</si>
  <si>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</si>
  <si>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</si>
  <si>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</si>
  <si>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</si>
  <si>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</si>
  <si>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</si>
  <si>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</si>
  <si>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</si>
  <si>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</si>
  <si>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</si>
  <si>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</si>
  <si>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</si>
  <si>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</si>
  <si>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</si>
  <si>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</si>
  <si>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</si>
  <si>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</si>
  <si>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</si>
  <si>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</si>
  <si>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</si>
  <si>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</si>
  <si>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</si>
  <si>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</si>
  <si>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</si>
  <si>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</si>
  <si>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</si>
  <si>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</si>
  <si>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</si>
  <si>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</si>
  <si>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</si>
  <si>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</si>
  <si>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</si>
  <si>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</si>
  <si>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</si>
  <si>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</si>
  <si>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</si>
  <si>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</si>
  <si>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</si>
  <si>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</si>
  <si>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</si>
  <si>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</si>
  <si>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</si>
  <si>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</si>
  <si>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</si>
  <si>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</si>
  <si>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</si>
  <si>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</si>
  <si>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</si>
  <si>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</si>
  <si>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</si>
  <si>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</si>
  <si>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</si>
  <si>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</si>
  <si>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</si>
  <si>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</si>
  <si>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</si>
  <si>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</si>
  <si>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</si>
  <si>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</si>
  <si>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</si>
  <si>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</si>
  <si>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</si>
  <si>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</si>
  <si>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</si>
  <si>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</si>
  <si>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</si>
  <si>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</si>
  <si>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</si>
  <si>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</si>
  <si>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</si>
  <si>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</si>
  <si>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</si>
  <si>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</si>
  <si>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</si>
  <si>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</si>
  <si>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</si>
  <si>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</si>
  <si>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</si>
  <si>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</si>
  <si>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</si>
  <si>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</si>
  <si>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</si>
  <si>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</si>
  <si>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</si>
  <si>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</si>
  <si>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</si>
  <si>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</si>
  <si>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</si>
  <si>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</si>
  <si>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</si>
  <si>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</si>
  <si>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</si>
  <si>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</si>
  <si>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</si>
  <si>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</si>
  <si>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</si>
  <si>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</si>
  <si>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</si>
  <si>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</si>
  <si>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</si>
  <si>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</si>
  <si>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</si>
  <si>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</si>
  <si>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</si>
  <si>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</si>
  <si>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</si>
  <si>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</si>
  <si>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</si>
  <si>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</si>
  <si>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</si>
  <si>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</si>
  <si>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</si>
  <si>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</si>
  <si>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</si>
  <si>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</si>
  <si>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</si>
  <si>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</si>
  <si>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</si>
  <si>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</si>
  <si>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</si>
  <si>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</si>
  <si>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</si>
  <si>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</si>
  <si>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</si>
  <si>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</si>
  <si>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</si>
  <si>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</si>
  <si>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</si>
  <si>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</si>
  <si>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</si>
  <si>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</si>
  <si>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</si>
  <si>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</si>
  <si>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</si>
  <si>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</si>
  <si>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</si>
  <si>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</si>
  <si>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</si>
  <si>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</si>
  <si>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</si>
  <si>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</si>
  <si>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</si>
  <si>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</si>
  <si>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</si>
  <si>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</si>
  <si>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</si>
  <si>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</si>
  <si>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</si>
  <si>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</si>
  <si>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</si>
  <si>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</si>
  <si>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</si>
  <si>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</si>
  <si>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</si>
  <si>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</si>
  <si>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</si>
  <si>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</si>
  <si>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</si>
  <si>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</si>
  <si>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</si>
  <si>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</si>
  <si>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</si>
  <si>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</si>
  <si>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</si>
  <si>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</si>
  <si>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</si>
  <si>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</si>
  <si>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</si>
  <si>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</si>
  <si>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</si>
  <si>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</si>
  <si>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</si>
  <si>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</si>
  <si>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</si>
  <si>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</si>
  <si>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</si>
  <si>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</si>
  <si>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</si>
  <si>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</si>
  <si>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</si>
  <si>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</si>
  <si>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</si>
  <si>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</si>
  <si>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</si>
  <si>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</si>
  <si>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</si>
  <si>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</si>
  <si>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</si>
  <si>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</si>
  <si>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</si>
  <si>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</si>
  <si>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</si>
  <si>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</si>
  <si>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</si>
  <si>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</si>
  <si>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</si>
  <si>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</si>
  <si>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</si>
  <si>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</si>
  <si>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</si>
  <si>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</si>
  <si>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</si>
  <si>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</si>
  <si>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</si>
  <si>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</si>
  <si>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</si>
  <si>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</si>
  <si>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</si>
  <si>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</si>
  <si>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</si>
  <si>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</si>
  <si>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</si>
  <si>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</si>
  <si>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</si>
  <si>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</si>
  <si>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</si>
  <si>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</si>
  <si>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</si>
  <si>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</si>
  <si>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</si>
  <si>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</si>
  <si>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</si>
  <si>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</si>
  <si>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</si>
  <si>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</si>
  <si>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</si>
  <si>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</si>
  <si>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</si>
  <si>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</si>
  <si>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</si>
  <si>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</si>
  <si>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</si>
  <si>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</si>
  <si>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</si>
  <si>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</si>
  <si>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</si>
  <si>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</si>
  <si>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</si>
  <si>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</si>
  <si>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</si>
  <si>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</si>
  <si>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</si>
  <si>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</si>
  <si>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</si>
  <si>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</si>
  <si>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</si>
  <si>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</si>
  <si>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</si>
  <si>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</si>
  <si>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</si>
  <si>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</si>
  <si>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</si>
  <si>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</si>
  <si>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</si>
  <si>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</si>
  <si>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</si>
  <si>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</si>
  <si>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</si>
  <si>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</si>
  <si>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</si>
  <si>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</si>
  <si>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</si>
  <si>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</si>
  <si>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</si>
  <si>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</si>
  <si>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</si>
  <si>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</si>
  <si>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</si>
  <si>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</si>
  <si>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</si>
  <si>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</si>
  <si>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</si>
  <si>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</si>
  <si>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</si>
  <si>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</si>
  <si>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</si>
  <si>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</si>
  <si>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</si>
  <si>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</si>
  <si>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</si>
  <si>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</si>
  <si>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</si>
  <si>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</si>
  <si>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</si>
  <si>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</si>
  <si>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</si>
  <si>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</si>
  <si>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</si>
  <si>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</si>
  <si>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</si>
  <si>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</si>
  <si>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</si>
  <si>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</si>
  <si>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</si>
  <si>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</si>
  <si>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</si>
  <si>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</si>
  <si>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</si>
  <si>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</si>
  <si>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</si>
  <si>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</si>
  <si>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</si>
  <si>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</si>
  <si>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</si>
  <si>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</si>
  <si>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</si>
  <si>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</si>
  <si>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</si>
  <si>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</si>
  <si>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</si>
  <si>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</si>
  <si>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</si>
  <si>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</si>
  <si>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</si>
  <si>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</si>
  <si>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</si>
  <si>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</si>
  <si>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</si>
  <si>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</si>
  <si>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</si>
  <si>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</si>
  <si>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</si>
  <si>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</si>
  <si>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</si>
  <si>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</si>
  <si>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</si>
  <si>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</si>
  <si>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</si>
  <si>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</si>
  <si>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</si>
  <si>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</si>
  <si>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</si>
  <si>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</si>
  <si>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</si>
  <si>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</si>
  <si>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</si>
  <si>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</si>
  <si>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</si>
  <si>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</si>
  <si>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</si>
  <si>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</si>
  <si>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</si>
  <si>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</si>
  <si>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</si>
  <si>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</si>
  <si>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</si>
  <si>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</si>
  <si>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</si>
  <si>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</si>
  <si>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</si>
  <si>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</si>
  <si>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</si>
  <si>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</si>
  <si>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</si>
  <si>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</si>
  <si>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</si>
  <si>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</si>
  <si>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</si>
  <si>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</si>
  <si>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</si>
  <si>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</si>
  <si>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</si>
  <si>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</si>
  <si>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</si>
  <si>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</si>
  <si>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</si>
  <si>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</si>
  <si>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</si>
  <si>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</si>
  <si>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</si>
  <si>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</si>
  <si>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</si>
  <si>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</si>
  <si>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</si>
  <si>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</si>
  <si>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</si>
  <si>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</si>
  <si>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</si>
  <si>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</si>
  <si>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</si>
  <si>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</si>
  <si>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</si>
  <si>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</si>
  <si>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</si>
  <si>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</si>
  <si>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</si>
  <si>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</si>
  <si>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</si>
  <si>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</si>
  <si>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</si>
  <si>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</si>
  <si>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</si>
  <si>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</si>
  <si>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</si>
  <si>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</si>
  <si>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</si>
  <si>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</si>
  <si>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</si>
  <si>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</si>
  <si>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</si>
  <si>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</si>
  <si>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</si>
  <si>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</si>
  <si>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</si>
  <si>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</si>
  <si>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</si>
  <si>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</si>
  <si>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</si>
  <si>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</si>
  <si>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</si>
  <si>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</si>
  <si>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</si>
  <si>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</si>
  <si>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</si>
  <si>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</si>
  <si>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</si>
  <si>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</si>
  <si>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</si>
  <si>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</si>
  <si>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</si>
  <si>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</si>
  <si>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</si>
  <si>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</si>
  <si>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</si>
  <si>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</si>
  <si>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</si>
  <si>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</si>
  <si>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</si>
  <si>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</si>
  <si>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</si>
  <si>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</si>
  <si>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</si>
  <si>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</si>
  <si>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</si>
  <si>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</si>
  <si>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</si>
  <si>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</si>
  <si>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</si>
  <si>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</si>
  <si>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</si>
  <si>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</si>
  <si>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</si>
  <si>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</si>
  <si>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</si>
  <si>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</si>
  <si>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</si>
  <si>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</si>
  <si>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</si>
  <si>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</si>
  <si>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</si>
  <si>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</si>
  <si>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</si>
  <si>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</si>
  <si>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</si>
  <si>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</si>
  <si>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</si>
  <si>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</si>
  <si>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</si>
  <si>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</si>
  <si>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</si>
  <si>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</si>
  <si>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</si>
  <si>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</si>
  <si>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</si>
  <si>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</si>
  <si>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</si>
  <si>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</si>
  <si>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</si>
  <si>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</si>
  <si>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</si>
  <si>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</si>
  <si>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</si>
  <si>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</si>
  <si>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</si>
  <si>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</si>
  <si>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</si>
  <si>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</si>
  <si>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</si>
  <si>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</si>
  <si>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</si>
  <si>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</si>
  <si>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</si>
  <si>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</si>
  <si>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</si>
  <si>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</si>
  <si>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</si>
  <si>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</si>
  <si>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</si>
  <si>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</si>
  <si>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</si>
  <si>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</si>
  <si>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</si>
  <si>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</si>
  <si>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</si>
  <si>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</si>
  <si>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</si>
  <si>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</si>
  <si>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</si>
  <si>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</si>
  <si>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</si>
  <si>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</si>
  <si>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</si>
  <si>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</si>
  <si>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</si>
  <si>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</si>
  <si>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</si>
  <si>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</si>
  <si>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</si>
  <si>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</si>
  <si>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</si>
  <si>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</si>
  <si>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</si>
  <si>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</si>
  <si>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</si>
  <si>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</si>
  <si>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</si>
  <si>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</si>
  <si>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</si>
  <si>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</si>
  <si>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</si>
  <si>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</si>
  <si>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</si>
  <si>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</si>
  <si>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</si>
  <si>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</si>
  <si>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</si>
  <si>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</si>
  <si>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</si>
  <si>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</si>
  <si>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</si>
  <si>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</si>
  <si>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</si>
  <si>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</si>
  <si>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</si>
  <si>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</si>
  <si>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</si>
  <si>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</si>
  <si>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</si>
  <si>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</si>
  <si>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</si>
  <si>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</si>
  <si>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</si>
  <si>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</si>
  <si>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</si>
  <si>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</si>
  <si>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</si>
  <si>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</si>
  <si>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</si>
  <si>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</si>
  <si>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</si>
  <si>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</si>
  <si>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</si>
  <si>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</si>
  <si>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</si>
  <si>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</si>
  <si>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</si>
  <si>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</si>
  <si>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</si>
  <si>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</si>
  <si>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</si>
  <si>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</si>
  <si>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</si>
  <si>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</si>
  <si>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</si>
  <si>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</si>
  <si>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</si>
  <si>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</si>
  <si>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</si>
  <si>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</si>
  <si>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</si>
  <si>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</si>
  <si>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</si>
  <si>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</si>
  <si>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</si>
  <si>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</si>
  <si>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</si>
  <si>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</si>
  <si>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</si>
  <si>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</si>
  <si>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</si>
  <si>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</si>
  <si>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</si>
  <si>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</si>
  <si>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</si>
  <si>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</si>
  <si>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</si>
  <si>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</si>
  <si>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</si>
  <si>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</si>
  <si>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</si>
  <si>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</si>
  <si>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</si>
  <si>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</si>
  <si>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</si>
  <si>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</si>
  <si>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</si>
  <si>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</si>
  <si>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</si>
  <si>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</si>
  <si>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</si>
  <si>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</si>
  <si>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</si>
  <si>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</si>
  <si>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</si>
  <si>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</si>
  <si>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</si>
  <si>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</si>
  <si>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</si>
  <si>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</si>
  <si>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</si>
  <si>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</si>
  <si>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</si>
  <si>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</si>
  <si>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</si>
  <si>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</si>
  <si>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</si>
  <si>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</si>
  <si>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</si>
  <si>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</si>
  <si>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</si>
  <si>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</si>
  <si>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</si>
  <si>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</si>
  <si>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</si>
  <si>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</si>
  <si>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</si>
  <si>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</si>
  <si>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</si>
  <si>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</si>
  <si>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</si>
  <si>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</si>
  <si>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</si>
  <si>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</si>
  <si>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</si>
  <si>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</si>
  <si>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</si>
  <si>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</si>
  <si>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</si>
  <si>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</si>
  <si>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</si>
  <si>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</si>
  <si>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</si>
  <si>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</si>
  <si>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</si>
  <si>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</si>
  <si>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</si>
  <si>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</si>
  <si>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</si>
  <si>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</si>
  <si>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</si>
  <si>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</si>
  <si>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</si>
  <si>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</si>
  <si>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</si>
  <si>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</si>
  <si>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</si>
  <si>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</si>
  <si>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</si>
  <si>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</si>
  <si>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</si>
  <si>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</si>
  <si>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</si>
  <si>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</si>
  <si>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</si>
  <si>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</si>
  <si>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</si>
  <si>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</si>
  <si>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</si>
  <si>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</si>
  <si>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</si>
  <si>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</si>
  <si>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</si>
  <si>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</si>
  <si>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</si>
  <si>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</si>
  <si>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</si>
  <si>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</si>
  <si>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</si>
  <si>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</si>
  <si>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</si>
  <si>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</si>
  <si>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</si>
  <si>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</si>
  <si>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</si>
  <si>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</si>
  <si>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</si>
  <si>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</si>
  <si>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</si>
  <si>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</si>
  <si>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</si>
  <si>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</si>
  <si>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</si>
  <si>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</si>
  <si>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</si>
  <si>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</si>
  <si>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</si>
  <si>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</si>
  <si>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</si>
  <si>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</si>
  <si>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</si>
  <si>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</si>
  <si>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</si>
  <si>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</si>
  <si>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</si>
  <si>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</si>
  <si>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</si>
  <si>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</si>
  <si>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</si>
  <si>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</si>
  <si>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</si>
  <si>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</si>
  <si>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</si>
  <si>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</si>
  <si>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</si>
  <si>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</si>
  <si>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</si>
  <si>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</si>
  <si>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</si>
  <si>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</si>
  <si>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</si>
  <si>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</si>
  <si>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</si>
  <si>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</si>
  <si>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</si>
  <si>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</si>
  <si>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</si>
  <si>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</si>
  <si>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</si>
  <si>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</si>
  <si>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</si>
  <si>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</si>
  <si>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</si>
  <si>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</si>
  <si>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</si>
  <si>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</si>
  <si>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</si>
  <si>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</si>
  <si>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</si>
  <si>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</si>
  <si>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</si>
  <si>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</si>
  <si>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</si>
  <si>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</si>
  <si>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</si>
  <si>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</si>
  <si>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</si>
  <si>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</si>
  <si>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</si>
  <si>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</si>
  <si>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</si>
  <si>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</si>
  <si>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</si>
  <si>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</si>
  <si>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</si>
  <si>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</si>
  <si>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</si>
  <si>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</si>
  <si>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</si>
  <si>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</si>
  <si>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</si>
  <si>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</si>
  <si>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</si>
  <si>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</si>
  <si>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</si>
  <si>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</si>
  <si>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</si>
  <si>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</si>
  <si>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</si>
  <si>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</si>
  <si>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</si>
  <si>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</si>
  <si>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</si>
  <si>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</si>
  <si>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</si>
  <si>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</si>
  <si>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</si>
  <si>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</si>
  <si>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</si>
  <si>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</si>
  <si>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</si>
  <si>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</si>
  <si>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</si>
  <si>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</si>
  <si>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</si>
  <si>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</si>
  <si>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</si>
  <si>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</si>
  <si>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</si>
  <si>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</si>
  <si>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</si>
  <si>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</si>
  <si>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</si>
  <si>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</si>
  <si>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</si>
  <si>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</si>
  <si>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</si>
  <si>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</si>
  <si>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</si>
  <si>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</si>
  <si>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</si>
  <si>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</si>
  <si>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</si>
  <si>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</si>
  <si>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</si>
  <si>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</si>
  <si>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</si>
  <si>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</si>
  <si>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</si>
  <si>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</si>
  <si>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</si>
  <si>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</si>
  <si>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</si>
  <si>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</si>
  <si>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</si>
  <si>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</si>
  <si>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</si>
  <si>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</si>
  <si>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</si>
  <si>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</si>
  <si>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</si>
  <si>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</si>
  <si>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</si>
  <si>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</si>
  <si>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</si>
  <si>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</si>
  <si>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</si>
  <si>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</si>
  <si>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</si>
  <si>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</si>
  <si>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</si>
  <si>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</si>
  <si>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</si>
  <si>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</si>
  <si>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</si>
  <si>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</si>
  <si>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</si>
  <si>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</si>
  <si>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</si>
  <si>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</si>
  <si>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</si>
  <si>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</si>
  <si>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</si>
  <si>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</si>
  <si>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</si>
  <si>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</si>
  <si>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</si>
  <si>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</si>
  <si>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</si>
  <si>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</si>
  <si>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</si>
  <si>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</si>
  <si>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</si>
  <si>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</si>
  <si>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</si>
  <si>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</si>
  <si>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</si>
  <si>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</si>
  <si>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</si>
  <si>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</si>
  <si>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</si>
  <si>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</si>
  <si>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</si>
  <si>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</si>
  <si>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</si>
  <si>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</si>
  <si>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</si>
  <si>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</si>
  <si>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</si>
  <si>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</si>
  <si>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</si>
  <si>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</si>
  <si>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</si>
  <si>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</si>
  <si>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</si>
  <si>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</si>
  <si>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</si>
  <si>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</si>
  <si>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</si>
  <si>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</si>
  <si>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</si>
  <si>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</si>
  <si>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</si>
  <si>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</si>
  <si>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</si>
  <si>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</si>
  <si>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</si>
  <si>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</si>
  <si>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</si>
  <si>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</si>
  <si>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</si>
  <si>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</si>
  <si>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</si>
  <si>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</si>
  <si>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</si>
  <si>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</si>
  <si>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</si>
  <si>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</si>
  <si>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</si>
  <si>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</si>
  <si>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</si>
  <si>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</si>
  <si>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</si>
  <si>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</si>
  <si>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</si>
  <si>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</si>
  <si>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</si>
  <si>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</si>
  <si>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</si>
  <si>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</si>
  <si>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</si>
  <si>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</si>
  <si>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</si>
  <si>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</si>
  <si>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</si>
  <si>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</si>
  <si>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</si>
  <si>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</si>
  <si>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</si>
  <si>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</si>
  <si>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</si>
  <si>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</si>
  <si>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</si>
  <si>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</si>
  <si>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</si>
  <si>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</si>
  <si>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</si>
  <si>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</si>
  <si>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</si>
  <si>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</si>
  <si>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</si>
  <si>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</si>
  <si>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</si>
  <si>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</si>
  <si>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</si>
  <si>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</si>
  <si>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</si>
  <si>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</si>
  <si>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</si>
  <si>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</si>
  <si>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</si>
  <si>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</si>
  <si>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</si>
  <si>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</si>
  <si>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</si>
  <si>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</si>
  <si>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</si>
  <si>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</si>
  <si>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</si>
  <si>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</si>
  <si>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</si>
  <si>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</si>
  <si>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</si>
  <si>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</si>
  <si>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</si>
  <si>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</si>
  <si>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</si>
  <si>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</si>
  <si>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</si>
  <si>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</si>
  <si>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</si>
  <si>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</si>
  <si>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</si>
  <si>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</si>
  <si>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</si>
  <si>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</si>
  <si>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</si>
  <si>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</si>
  <si>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</si>
  <si>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</si>
  <si>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</si>
  <si>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</si>
  <si>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</si>
  <si>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</si>
  <si>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</si>
  <si>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</si>
  <si>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</si>
  <si>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</si>
  <si>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</si>
  <si>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</si>
  <si>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</si>
  <si>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</si>
  <si>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</si>
  <si>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</si>
  <si>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</si>
  <si>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</si>
  <si>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</si>
  <si>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</si>
  <si>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</si>
  <si>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</si>
  <si>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</si>
  <si>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</si>
  <si>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</si>
  <si>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</si>
  <si>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</si>
  <si>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</si>
  <si>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</si>
  <si>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</si>
  <si>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</si>
  <si>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</si>
  <si>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</si>
  <si>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</si>
  <si>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</si>
  <si>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</si>
  <si>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</si>
  <si>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</si>
  <si>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</si>
  <si>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</si>
  <si>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</si>
  <si>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</si>
  <si>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</si>
  <si>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</si>
  <si>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</si>
  <si>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</si>
  <si>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</si>
  <si>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</si>
  <si>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</si>
  <si>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</si>
  <si>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</si>
  <si>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</si>
  <si>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</si>
  <si>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</si>
  <si>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</si>
  <si>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</si>
  <si>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</si>
  <si>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</si>
  <si>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</si>
  <si>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</si>
  <si>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</si>
  <si>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</si>
  <si>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</si>
  <si>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</si>
  <si>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</si>
  <si>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</si>
  <si>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</si>
  <si>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</si>
  <si>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</si>
  <si>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</si>
  <si>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</si>
  <si>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</si>
  <si>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</si>
  <si>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</si>
  <si>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</si>
  <si>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</si>
  <si>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</si>
  <si>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</si>
  <si>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</si>
  <si>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</si>
  <si>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</si>
  <si>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</si>
  <si>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</si>
  <si>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</si>
  <si>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</si>
  <si>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</si>
  <si>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</si>
  <si>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</si>
  <si>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</si>
  <si>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</si>
  <si>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</si>
  <si>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</si>
  <si>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</si>
  <si>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</si>
  <si>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</si>
  <si>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</si>
  <si>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</si>
  <si>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</si>
  <si>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</si>
  <si>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</si>
  <si>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</si>
  <si>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</si>
  <si>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</si>
  <si>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</si>
  <si>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</si>
  <si>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</si>
  <si>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</si>
  <si>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</si>
  <si>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</si>
  <si>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</si>
  <si>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</si>
  <si>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</si>
  <si>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</si>
  <si>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</si>
  <si>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</si>
  <si>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</si>
  <si>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</si>
  <si>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</si>
  <si>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</si>
  <si>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</si>
  <si>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</si>
  <si>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</si>
  <si>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</si>
  <si>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</si>
  <si>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</si>
  <si>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</si>
  <si>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</si>
  <si>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</si>
  <si>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</si>
  <si>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</si>
  <si>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</si>
  <si>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</si>
  <si>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</si>
  <si>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</si>
  <si>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</si>
  <si>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</si>
  <si>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</si>
  <si>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</si>
  <si>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</si>
  <si>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</si>
  <si>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</si>
  <si>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</si>
  <si>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</si>
  <si>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</si>
  <si>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</si>
  <si>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</si>
  <si>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</si>
  <si>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</si>
  <si>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</si>
  <si>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</si>
  <si>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</si>
  <si>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</si>
  <si>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</si>
  <si>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</si>
  <si>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</si>
  <si>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</si>
  <si>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</si>
  <si>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</si>
  <si>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</si>
  <si>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</si>
  <si>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</si>
  <si>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</si>
  <si>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</si>
  <si>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</si>
  <si>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</si>
  <si>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</si>
  <si>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</si>
  <si>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</si>
  <si>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</si>
  <si>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</si>
  <si>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</si>
  <si>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</si>
  <si>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</si>
  <si>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</si>
  <si>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</si>
  <si>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</si>
  <si>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</si>
  <si>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</si>
  <si>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</si>
  <si>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</si>
  <si>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</si>
  <si>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</si>
  <si>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</si>
  <si>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</si>
  <si>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</si>
  <si>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</si>
  <si>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</si>
  <si>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</si>
  <si>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</si>
  <si>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</si>
  <si>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</si>
  <si>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</si>
  <si>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</si>
  <si>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</si>
  <si>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</si>
  <si>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</si>
  <si>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</si>
  <si>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</si>
  <si>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</si>
  <si>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</si>
  <si>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</si>
  <si>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</si>
  <si>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</si>
  <si>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</si>
  <si>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</si>
  <si>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</si>
  <si>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</si>
  <si>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</si>
  <si>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</si>
  <si>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</si>
  <si>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</si>
  <si>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</si>
  <si>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</si>
  <si>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</si>
  <si>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</si>
  <si>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</si>
  <si>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</si>
  <si>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</si>
  <si>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</si>
  <si>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</si>
  <si>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</si>
  <si>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</si>
  <si>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</si>
  <si>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</si>
  <si>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</si>
  <si>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</si>
  <si>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</si>
  <si>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</si>
  <si>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</si>
  <si>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</si>
  <si>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</si>
  <si>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</si>
  <si>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</si>
  <si>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</si>
  <si>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</si>
  <si>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</si>
  <si>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</si>
  <si>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</si>
  <si>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</si>
  <si>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</si>
  <si>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</si>
  <si>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</si>
  <si>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</si>
  <si>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</si>
  <si>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</si>
  <si>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</si>
  <si>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</si>
  <si>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</si>
  <si>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</si>
  <si>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</si>
  <si>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</si>
  <si>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</si>
  <si>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</si>
  <si>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</si>
  <si>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</si>
  <si>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</si>
  <si>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</si>
  <si>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</si>
  <si>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</si>
  <si>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</si>
  <si>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</si>
  <si>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</si>
  <si>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</si>
  <si>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</si>
  <si>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</si>
  <si>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</si>
  <si>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</si>
  <si>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</si>
  <si>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</si>
  <si>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</si>
  <si>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</si>
  <si>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</si>
  <si>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</si>
  <si>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</si>
  <si>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</si>
  <si>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</si>
  <si>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</si>
  <si>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</si>
  <si>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</si>
  <si>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</si>
  <si>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</si>
  <si>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</si>
  <si>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</si>
  <si>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</si>
  <si>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</si>
  <si>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</si>
  <si>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</si>
  <si>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</si>
  <si>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</si>
  <si>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</si>
  <si>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</si>
  <si>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</si>
  <si>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</si>
  <si>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</si>
  <si>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</si>
  <si>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</si>
  <si>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</si>
  <si>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</si>
  <si>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</si>
  <si>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</si>
  <si>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</si>
  <si>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</si>
  <si>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</si>
  <si>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</si>
  <si>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</si>
  <si>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</si>
  <si>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</si>
  <si>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</si>
  <si>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</si>
  <si>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</si>
  <si>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</si>
  <si>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</si>
  <si>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</si>
  <si>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</si>
  <si>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</si>
  <si>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</si>
  <si>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</si>
  <si>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</si>
  <si>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</si>
  <si>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</si>
  <si>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</si>
  <si>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</si>
  <si>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</si>
  <si>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</si>
  <si>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</si>
  <si>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</si>
  <si>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</si>
  <si>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</si>
  <si>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</si>
  <si>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</si>
  <si>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</si>
  <si>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</si>
  <si>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</si>
  <si>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</si>
  <si>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</si>
  <si>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</si>
  <si>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</si>
  <si>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</si>
  <si>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</si>
  <si>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</si>
  <si>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</si>
  <si>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</si>
  <si>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</si>
  <si>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</si>
  <si>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</si>
  <si>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</si>
  <si>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</si>
  <si>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</si>
  <si>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</si>
  <si>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</si>
  <si>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</si>
  <si>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</si>
  <si>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</si>
  <si>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</si>
  <si>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</si>
  <si>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</si>
  <si>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</si>
  <si>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</si>
  <si>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</si>
  <si>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</si>
  <si>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</si>
  <si>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</si>
  <si>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</si>
  <si>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</si>
  <si>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</si>
  <si>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</si>
  <si>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</si>
  <si>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</si>
  <si>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</si>
  <si>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</si>
  <si>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</si>
  <si>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</si>
  <si>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</si>
  <si>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</si>
  <si>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</si>
  <si>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</si>
  <si>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</si>
  <si>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</si>
  <si>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</si>
  <si>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</si>
  <si>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</si>
  <si>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</si>
  <si>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</si>
  <si>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</si>
  <si>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</si>
  <si>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</si>
  <si>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</si>
  <si>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</si>
  <si>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</si>
  <si>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</si>
  <si>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</si>
  <si>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</si>
  <si>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</si>
  <si>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</si>
  <si>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</si>
  <si>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</si>
  <si>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</si>
  <si>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</si>
  <si>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</si>
  <si>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</si>
  <si>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</si>
  <si>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</si>
  <si>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</si>
  <si>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</si>
  <si>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</si>
  <si>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</si>
  <si>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</si>
  <si>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</si>
  <si>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</si>
  <si>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</si>
  <si>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</si>
  <si>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</si>
  <si>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</si>
  <si>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</si>
  <si>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</si>
  <si>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</si>
  <si>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</si>
  <si>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</si>
  <si>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</si>
  <si>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</si>
  <si>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</si>
  <si>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</si>
  <si>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</si>
  <si>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</si>
  <si>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</si>
  <si>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</si>
  <si>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</si>
  <si>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</si>
  <si>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</si>
  <si>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</si>
  <si>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</si>
  <si>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</si>
  <si>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</si>
  <si>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</si>
  <si>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</si>
  <si>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</si>
  <si>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</si>
  <si>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</si>
  <si>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</si>
  <si>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</si>
  <si>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</si>
  <si>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</si>
  <si>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</si>
  <si>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</si>
  <si>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</si>
  <si>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</si>
  <si>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</si>
  <si>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</si>
  <si>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</si>
  <si>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</si>
  <si>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</si>
  <si>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</si>
  <si>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</si>
  <si>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</si>
  <si>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</si>
  <si>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</si>
  <si>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</si>
  <si>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</si>
  <si>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</si>
  <si>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</si>
  <si>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</si>
  <si>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</si>
  <si>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</si>
  <si>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</si>
  <si>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</si>
  <si>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</si>
  <si>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</si>
  <si>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</si>
  <si>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</si>
  <si>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</si>
  <si>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</si>
  <si>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</si>
  <si>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</si>
  <si>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</si>
  <si>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</si>
  <si>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</si>
  <si>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</si>
  <si>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</si>
  <si>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</si>
  <si>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</si>
  <si>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</si>
  <si>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</si>
  <si>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</si>
  <si>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</si>
  <si>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</si>
  <si>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</si>
  <si>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</si>
  <si>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</si>
  <si>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</si>
  <si>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</si>
  <si>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</si>
  <si>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</si>
  <si>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</si>
  <si>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</si>
  <si>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</si>
  <si>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</si>
  <si>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</si>
  <si>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</si>
  <si>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</si>
  <si>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</si>
  <si>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</si>
  <si>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</si>
  <si>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</si>
  <si>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</si>
  <si>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</si>
  <si>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</si>
  <si>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</si>
  <si>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</si>
  <si>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</si>
  <si>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</si>
  <si>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</si>
  <si>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</si>
  <si>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</si>
  <si>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</si>
  <si>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</si>
  <si>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</si>
  <si>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</si>
  <si>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</si>
  <si>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</si>
  <si>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</si>
  <si>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</si>
  <si>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</si>
  <si>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</si>
  <si>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</si>
  <si>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</si>
  <si>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</si>
  <si>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</si>
  <si>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</si>
  <si>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</si>
  <si>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</si>
  <si>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</si>
  <si>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</si>
  <si>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</si>
  <si>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</si>
  <si>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</si>
  <si>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</si>
  <si>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</si>
  <si>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</si>
  <si>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</si>
  <si>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</si>
  <si>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</si>
  <si>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</si>
  <si>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</si>
  <si>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</si>
  <si>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</si>
  <si>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</si>
  <si>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</si>
  <si>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</si>
  <si>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</si>
  <si>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</si>
  <si>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</si>
  <si>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</si>
  <si>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</si>
  <si>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</si>
  <si>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</si>
  <si>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</si>
  <si>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</si>
  <si>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</si>
  <si>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</si>
  <si>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</si>
  <si>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</si>
  <si>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</si>
  <si>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</si>
  <si>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</si>
  <si>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</si>
  <si>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</si>
  <si>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</si>
  <si>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</si>
  <si>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</si>
  <si>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</si>
  <si>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</si>
  <si>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</si>
  <si>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</si>
  <si>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</si>
  <si>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</si>
  <si>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</si>
  <si>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</si>
  <si>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</si>
  <si>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</si>
  <si>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</si>
  <si>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</si>
  <si>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</si>
  <si>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</si>
  <si>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</si>
  <si>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</si>
  <si>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</si>
  <si>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</si>
  <si>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</si>
  <si>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</si>
  <si>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</si>
  <si>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</si>
  <si>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</si>
  <si>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</si>
  <si>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</si>
  <si>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</si>
  <si>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</si>
  <si>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</si>
  <si>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</si>
  <si>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</si>
  <si>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</si>
  <si>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</si>
  <si>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</si>
  <si>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</si>
  <si>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</si>
  <si>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</si>
  <si>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</si>
  <si>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</si>
  <si>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</si>
  <si>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</si>
  <si>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</si>
  <si>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</si>
  <si>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</si>
  <si>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</si>
  <si>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</si>
  <si>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</si>
  <si>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</si>
  <si>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</si>
  <si>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</si>
  <si>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</si>
  <si>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</si>
  <si>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</si>
  <si>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</si>
  <si>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</si>
  <si>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</si>
  <si>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</si>
  <si>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</si>
  <si>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</si>
  <si>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</si>
  <si>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</si>
  <si>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</si>
  <si>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</si>
  <si>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</si>
  <si>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</si>
  <si>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</si>
  <si>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</si>
  <si>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</si>
  <si>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</si>
  <si>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</si>
  <si>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</si>
  <si>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</si>
  <si>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</si>
  <si>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</si>
  <si>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</si>
  <si>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</si>
  <si>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</si>
  <si>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</si>
  <si>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</si>
  <si>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</si>
  <si>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</si>
  <si>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</si>
  <si>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</si>
  <si>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</si>
  <si>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</si>
  <si>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</si>
  <si>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</si>
  <si>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</si>
  <si>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</si>
  <si>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</si>
  <si>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</si>
  <si>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</si>
  <si>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</si>
  <si>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</si>
  <si>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</si>
  <si>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</si>
  <si>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</si>
  <si>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</si>
  <si>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</si>
  <si>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</si>
  <si>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</si>
  <si>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</si>
  <si>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</si>
  <si>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</si>
  <si>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</si>
  <si>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</si>
  <si>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</si>
  <si>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</si>
  <si>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</si>
  <si>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</si>
  <si>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</si>
  <si>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</si>
  <si>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</si>
  <si>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</si>
  <si>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</si>
  <si>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</si>
  <si>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</si>
  <si>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</si>
  <si>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</si>
  <si>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</si>
  <si>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</si>
  <si>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</si>
  <si>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</si>
  <si>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</si>
  <si>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</si>
  <si>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</si>
  <si>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</si>
  <si>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</si>
  <si>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</si>
  <si>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</si>
  <si>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</si>
  <si>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</si>
  <si>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</si>
  <si>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</si>
  <si>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</si>
  <si>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</si>
  <si>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</si>
  <si>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</si>
  <si>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</si>
  <si>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</si>
  <si>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</si>
  <si>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</si>
  <si>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</si>
  <si>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</si>
  <si>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</si>
  <si>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</si>
  <si>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</si>
  <si>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</si>
  <si>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</si>
  <si>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</si>
  <si>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</si>
  <si>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</si>
  <si>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</si>
  <si>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</si>
  <si>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</si>
  <si>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</si>
  <si>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</si>
  <si>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</si>
  <si>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</si>
  <si>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</si>
  <si>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</si>
  <si>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</si>
  <si>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</si>
  <si>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</si>
  <si>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</si>
  <si>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</si>
  <si>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</si>
  <si>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</si>
  <si>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</si>
  <si>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</si>
  <si>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</si>
  <si>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</si>
  <si>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</si>
  <si>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</si>
  <si>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</si>
  <si>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</si>
  <si>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</si>
  <si>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</si>
  <si>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</si>
  <si>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</si>
  <si>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</si>
  <si>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</si>
  <si>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</si>
  <si>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</si>
  <si>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</si>
  <si>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</si>
  <si>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</si>
  <si>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</si>
  <si>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</si>
  <si>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</si>
  <si>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</si>
  <si>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</si>
  <si>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</si>
  <si>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</si>
  <si>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</si>
  <si>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</si>
  <si>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</si>
  <si>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</si>
  <si>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</si>
  <si>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</si>
  <si>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</si>
  <si>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</si>
  <si>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</si>
  <si>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</si>
  <si>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</si>
  <si>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</si>
  <si>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</si>
  <si>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</si>
  <si>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</si>
  <si>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</si>
  <si>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</si>
  <si>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</si>
  <si>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</si>
  <si>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</si>
  <si>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</si>
  <si>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</si>
  <si>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</si>
  <si>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</si>
  <si>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</si>
  <si>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</si>
  <si>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</si>
  <si>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</si>
  <si>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</si>
  <si>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</si>
  <si>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</si>
  <si>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</si>
  <si>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</si>
  <si>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</si>
  <si>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</si>
  <si>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</si>
  <si>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</si>
  <si>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</si>
  <si>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</si>
  <si>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</si>
  <si>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</si>
  <si>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</si>
  <si>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</si>
  <si>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</si>
  <si>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</si>
  <si>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</si>
  <si>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</si>
  <si>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</si>
  <si>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</si>
  <si>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</si>
  <si>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</si>
  <si>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</si>
  <si>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</si>
  <si>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</si>
  <si>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</si>
  <si>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</si>
  <si>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</si>
  <si>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</si>
  <si>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</si>
  <si>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</si>
  <si>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</si>
  <si>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</si>
  <si>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</si>
  <si>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</si>
  <si>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</si>
  <si>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</si>
  <si>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</si>
  <si>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</si>
  <si>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</si>
  <si>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</si>
  <si>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</si>
  <si>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</si>
  <si>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</si>
  <si>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</si>
  <si>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</si>
  <si>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</si>
  <si>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</si>
  <si>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</si>
  <si>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</si>
  <si>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</si>
  <si>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</si>
  <si>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</si>
  <si>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</si>
  <si>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</si>
  <si>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</si>
  <si>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</si>
  <si>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</si>
  <si>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</si>
  <si>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</si>
  <si>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</si>
  <si>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</si>
  <si>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</si>
  <si>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</si>
  <si>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</si>
  <si>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</si>
  <si>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</si>
  <si>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</si>
  <si>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</si>
  <si>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</si>
  <si>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</si>
  <si>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</si>
  <si>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</si>
  <si>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</si>
  <si>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</si>
  <si>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</si>
  <si>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</si>
  <si>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</si>
  <si>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</si>
  <si>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</si>
  <si>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</si>
  <si>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</si>
  <si>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</si>
  <si>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</si>
  <si>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</si>
  <si>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</si>
  <si>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</si>
  <si>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</si>
  <si>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</si>
  <si>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</si>
  <si>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</si>
  <si>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</si>
  <si>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</si>
  <si>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</si>
  <si>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</si>
  <si>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</si>
  <si>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</si>
  <si>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</si>
  <si>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</si>
  <si>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</si>
  <si>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</si>
  <si>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</si>
  <si>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</si>
  <si>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</si>
  <si>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</si>
  <si>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</si>
  <si>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</si>
  <si>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</si>
  <si>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</si>
  <si>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</si>
  <si>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</si>
  <si>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</si>
  <si>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</si>
  <si>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</si>
  <si>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</si>
  <si>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</si>
  <si>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</si>
  <si>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</si>
  <si>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</si>
  <si>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</si>
  <si>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</si>
  <si>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</si>
  <si>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</si>
  <si>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</si>
  <si>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</si>
  <si>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</si>
  <si>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</si>
  <si>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</si>
  <si>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</si>
  <si>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</si>
  <si>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</si>
  <si>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</si>
  <si>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</si>
  <si>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</si>
  <si>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</si>
  <si>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</si>
  <si>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</si>
  <si>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</si>
  <si>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</si>
  <si>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</si>
  <si>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</si>
  <si>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</si>
  <si>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</si>
  <si>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</si>
  <si>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</si>
  <si>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</si>
  <si>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</si>
  <si>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</si>
  <si>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</si>
  <si>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</si>
  <si>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</si>
  <si>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</si>
  <si>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</si>
  <si>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</si>
  <si>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</si>
  <si>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</si>
  <si>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</si>
  <si>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</si>
  <si>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</si>
  <si>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</si>
  <si>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</si>
  <si>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</si>
  <si>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</si>
  <si>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</si>
  <si>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</si>
  <si>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</si>
  <si>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</si>
  <si>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</si>
  <si>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</si>
  <si>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</si>
  <si>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</si>
  <si>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</si>
  <si>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</si>
  <si>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</si>
  <si>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</si>
  <si>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</si>
  <si>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</si>
  <si>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</si>
  <si>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</si>
  <si>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</si>
  <si>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</si>
  <si>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</si>
  <si>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</si>
  <si>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</si>
  <si>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</si>
  <si>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</si>
  <si>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</si>
  <si>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</si>
  <si>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</si>
  <si>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</si>
  <si>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</si>
  <si>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</si>
  <si>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</si>
  <si>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</si>
  <si>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</si>
  <si>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</si>
  <si>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</si>
  <si>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</si>
  <si>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</si>
  <si>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</si>
  <si>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</si>
  <si>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</si>
  <si>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</si>
  <si>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</si>
  <si>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</si>
  <si>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</si>
  <si>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</si>
  <si>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</si>
  <si>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</si>
  <si>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</si>
  <si>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</si>
  <si>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</si>
  <si>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</si>
  <si>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</si>
  <si>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</si>
  <si>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</si>
  <si>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</si>
  <si>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</si>
  <si>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</si>
  <si>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</si>
  <si>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</si>
  <si>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</si>
  <si>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</si>
  <si>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</si>
  <si>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</si>
  <si>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</si>
  <si>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</si>
  <si>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</si>
  <si>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</si>
  <si>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</si>
  <si>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</si>
  <si>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</si>
  <si>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</si>
  <si>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</si>
  <si>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</si>
  <si>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</si>
  <si>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</si>
  <si>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</si>
  <si>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</si>
  <si>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</si>
  <si>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</si>
  <si>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</si>
  <si>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</si>
  <si>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</si>
  <si>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</si>
  <si>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</si>
  <si>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</si>
  <si>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</si>
  <si>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</si>
  <si>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</si>
  <si>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</si>
  <si>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</si>
  <si>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</si>
  <si>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</si>
  <si>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</si>
  <si>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</si>
  <si>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</si>
  <si>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</si>
  <si>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</si>
  <si>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</si>
  <si>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</si>
  <si>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</si>
  <si>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</si>
  <si>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</si>
  <si>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</si>
  <si>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</si>
  <si>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</si>
  <si>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</si>
  <si>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</si>
  <si>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</si>
  <si>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</si>
  <si>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</si>
  <si>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</si>
  <si>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</si>
  <si>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</si>
  <si>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</si>
  <si>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</si>
  <si>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</si>
  <si>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</si>
  <si>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</si>
  <si>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</si>
  <si>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</si>
  <si>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</si>
  <si>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</si>
  <si>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</si>
  <si>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</si>
  <si>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</si>
  <si>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</si>
  <si>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</si>
  <si>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</si>
  <si>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</si>
  <si>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</si>
  <si>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</si>
  <si>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</si>
  <si>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</si>
  <si>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</si>
  <si>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</si>
  <si>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</si>
  <si>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</si>
  <si>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</si>
  <si>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</si>
  <si>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</si>
  <si>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</si>
  <si>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</si>
  <si>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</si>
  <si>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</si>
  <si>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</si>
  <si>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</si>
  <si>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</si>
  <si>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</si>
  <si>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</si>
  <si>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</si>
  <si>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</si>
  <si>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</si>
  <si>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</si>
  <si>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</si>
  <si>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</si>
  <si>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</si>
  <si>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</si>
  <si>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</si>
  <si>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</si>
  <si>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</si>
  <si>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</si>
  <si>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</si>
  <si>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</si>
  <si>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</si>
  <si>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</si>
  <si>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</si>
  <si>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</si>
  <si>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</si>
  <si>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</si>
  <si>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</si>
  <si>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</si>
  <si>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</si>
  <si>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</si>
  <si>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</si>
  <si>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</si>
  <si>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</si>
  <si>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</si>
  <si>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</si>
  <si>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</si>
  <si>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</si>
  <si>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</si>
  <si>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</si>
  <si>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</si>
  <si>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</si>
  <si>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</si>
  <si>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</si>
  <si>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</si>
  <si>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</si>
  <si>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</si>
  <si>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</si>
  <si>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</si>
  <si>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</si>
  <si>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</si>
  <si>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</si>
  <si>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</si>
  <si>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</si>
  <si>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</si>
  <si>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</si>
  <si>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</si>
  <si>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</si>
  <si>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</si>
  <si>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</si>
  <si>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</si>
  <si>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</si>
  <si>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</si>
  <si>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</si>
  <si>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</si>
  <si>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</si>
  <si>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</si>
  <si>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</si>
  <si>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</si>
  <si>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</si>
  <si>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</si>
  <si>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</si>
  <si>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</si>
  <si>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</si>
  <si>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</si>
  <si>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</si>
  <si>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</si>
  <si>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</si>
  <si>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</si>
  <si>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</si>
  <si>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</si>
  <si>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</si>
  <si>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</si>
  <si>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</si>
  <si>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</si>
  <si>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</si>
  <si>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</si>
  <si>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</si>
  <si>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</si>
  <si>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</si>
  <si>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</si>
  <si>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</si>
  <si>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</si>
  <si>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</si>
  <si>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</si>
  <si>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</si>
  <si>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</si>
  <si>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</si>
  <si>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</si>
  <si>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</si>
  <si>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</si>
  <si>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</si>
  <si>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</si>
  <si>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</si>
  <si>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</si>
  <si>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</si>
  <si>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</si>
  <si>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</si>
  <si>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</si>
  <si>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</si>
  <si>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</si>
  <si>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</si>
  <si>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</si>
  <si>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</si>
  <si>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</si>
  <si>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</si>
  <si>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</si>
  <si>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</si>
  <si>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</si>
  <si>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</si>
  <si>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</si>
  <si>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</si>
  <si>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</si>
  <si>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</si>
  <si>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</si>
  <si>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</si>
  <si>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</si>
  <si>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</si>
  <si>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</si>
  <si>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</si>
  <si>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</si>
  <si>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</si>
  <si>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</si>
  <si>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</si>
  <si>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</si>
  <si>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</si>
  <si>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</si>
  <si>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</si>
  <si>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</si>
  <si>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</si>
  <si>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</si>
  <si>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</si>
  <si>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</si>
  <si>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</si>
  <si>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</si>
  <si>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</si>
  <si>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</si>
  <si>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</si>
  <si>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</si>
  <si>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</si>
  <si>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</si>
  <si>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</si>
  <si>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</si>
  <si>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</si>
  <si>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</si>
  <si>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</si>
  <si>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</si>
  <si>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</si>
  <si>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</si>
  <si>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</si>
  <si>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</si>
  <si>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</si>
  <si>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</si>
  <si>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</si>
  <si>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</si>
  <si>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</si>
  <si>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</si>
  <si>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</si>
  <si>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</si>
  <si>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</si>
  <si>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</si>
  <si>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</si>
  <si>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</si>
  <si>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</si>
  <si>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</si>
  <si>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</si>
  <si>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</si>
  <si>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</si>
  <si>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</si>
  <si>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</si>
  <si>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</si>
  <si>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</si>
  <si>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</si>
  <si>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</si>
  <si>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</si>
  <si>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</si>
  <si>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</si>
  <si>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</si>
  <si>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</si>
  <si>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</si>
  <si>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</si>
  <si>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</si>
  <si>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</si>
  <si>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</si>
  <si>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</si>
  <si>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</si>
  <si>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</si>
  <si>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</si>
  <si>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</si>
  <si>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</si>
  <si>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</si>
  <si>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</si>
  <si>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</si>
  <si>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</si>
  <si>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</si>
  <si>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</si>
  <si>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</si>
  <si>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</si>
  <si>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</si>
  <si>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</si>
  <si>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</si>
  <si>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</si>
  <si>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</si>
  <si>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</si>
  <si>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</si>
  <si>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</si>
  <si>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</si>
  <si>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</si>
  <si>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</si>
  <si>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</si>
  <si>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</si>
  <si>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</si>
  <si>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</si>
  <si>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</si>
  <si>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</si>
  <si>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</si>
  <si>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</si>
  <si>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</si>
  <si>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</si>
  <si>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</si>
  <si>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</si>
  <si>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</si>
  <si>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</si>
  <si>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</si>
  <si>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</si>
  <si>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</si>
  <si>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</si>
  <si>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</si>
  <si>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</si>
  <si>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</si>
  <si>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</si>
  <si>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</si>
  <si>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</si>
  <si>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</si>
  <si>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</si>
  <si>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</si>
  <si>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</si>
  <si>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</si>
  <si>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</si>
  <si>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</si>
  <si>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</si>
  <si>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</si>
  <si>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</si>
  <si>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</si>
  <si>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</si>
  <si>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</si>
  <si>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</si>
  <si>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</si>
  <si>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</si>
  <si>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</si>
  <si>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</si>
  <si>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</si>
  <si>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</si>
  <si>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</si>
  <si>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</si>
  <si>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</si>
  <si>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</si>
  <si>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</si>
  <si>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</si>
  <si>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</si>
  <si>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</si>
  <si>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</si>
  <si>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</si>
  <si>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</si>
  <si>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</si>
  <si>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</si>
  <si>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</si>
  <si>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</si>
  <si>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</si>
  <si>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</si>
  <si>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</si>
  <si>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</si>
  <si>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</si>
  <si>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</si>
  <si>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</si>
  <si>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</si>
  <si>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</si>
  <si>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</si>
  <si>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</si>
  <si>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</si>
  <si>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</si>
  <si>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</si>
  <si>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</si>
  <si>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</si>
  <si>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</si>
  <si>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</si>
  <si>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</si>
  <si>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</si>
  <si>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</si>
  <si>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</si>
  <si>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</si>
  <si>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</si>
  <si>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</si>
  <si>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</si>
  <si>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</si>
  <si>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</si>
  <si>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</si>
  <si>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</si>
  <si>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</si>
  <si>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</si>
  <si>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</si>
  <si>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</si>
  <si>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</si>
  <si>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</si>
  <si>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</si>
  <si>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</si>
  <si>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</si>
  <si>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</si>
  <si>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</si>
  <si>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</si>
  <si>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</si>
  <si>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</si>
  <si>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</si>
  <si>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</si>
  <si>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</si>
  <si>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</si>
  <si>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</si>
  <si>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</si>
  <si>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</si>
  <si>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</si>
  <si>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</si>
  <si>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</si>
  <si>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</si>
  <si>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</si>
  <si>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</si>
  <si>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</si>
  <si>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</si>
  <si>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</si>
  <si>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</si>
  <si>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</si>
  <si>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</si>
  <si>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</si>
  <si>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</si>
  <si>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</si>
  <si>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</si>
  <si>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</si>
  <si>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</si>
  <si>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</si>
  <si>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</si>
  <si>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</si>
  <si>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</si>
  <si>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</si>
  <si>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</si>
  <si>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</si>
  <si>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</si>
  <si>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</si>
  <si>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</si>
  <si>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</si>
  <si>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</si>
  <si>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</si>
  <si>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</si>
  <si>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</si>
  <si>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</si>
  <si>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</si>
  <si>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</si>
  <si>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</si>
  <si>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</si>
  <si>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</si>
  <si>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</si>
  <si>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</si>
  <si>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</si>
  <si>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</si>
  <si>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</si>
  <si>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</si>
  <si>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</si>
  <si>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</si>
  <si>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</si>
  <si>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</si>
  <si>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</si>
  <si>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</si>
  <si>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</si>
  <si>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</si>
  <si>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</si>
  <si>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</si>
  <si>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</si>
  <si>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</si>
  <si>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</si>
  <si>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</si>
  <si>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</si>
  <si>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</si>
  <si>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</si>
  <si>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</si>
  <si>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</si>
  <si>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</si>
  <si>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</si>
  <si>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</si>
  <si>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</si>
  <si>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</si>
  <si>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</si>
  <si>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</si>
  <si>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</si>
  <si>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</si>
  <si>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</si>
  <si>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</si>
  <si>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</si>
  <si>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</si>
  <si>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</si>
  <si>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</si>
  <si>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</si>
  <si>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</si>
  <si>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</si>
  <si>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</si>
  <si>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</si>
  <si>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</si>
  <si>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</si>
  <si>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</si>
  <si>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</si>
  <si>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</si>
  <si>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</si>
  <si>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</si>
  <si>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</si>
  <si>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</si>
  <si>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</si>
  <si>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</si>
  <si>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</si>
  <si>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</si>
  <si>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</si>
  <si>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</si>
  <si>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</si>
  <si>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</si>
  <si>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</si>
  <si>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</si>
  <si>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</si>
  <si>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</si>
  <si>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</si>
  <si>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</si>
  <si>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</si>
  <si>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</si>
  <si>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</si>
  <si>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</si>
  <si>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</si>
  <si>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</si>
  <si>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</si>
  <si>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</si>
  <si>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</si>
  <si>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</si>
  <si>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</si>
  <si>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</si>
  <si>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</si>
  <si>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</si>
  <si>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</si>
  <si>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</si>
  <si>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</si>
  <si>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</si>
  <si>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</si>
  <si>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</si>
  <si>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</si>
  <si>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</si>
  <si>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</si>
  <si>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</si>
  <si>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</si>
  <si>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</si>
  <si>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</si>
  <si>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</si>
  <si>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</si>
  <si>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</si>
  <si>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</si>
  <si>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</si>
  <si>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</si>
  <si>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</si>
  <si>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</si>
  <si>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</si>
  <si>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</si>
  <si>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</si>
  <si>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</si>
  <si>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</si>
  <si>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</si>
  <si>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</si>
  <si>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</si>
  <si>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</si>
  <si>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</si>
  <si>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</si>
  <si>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</si>
  <si>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</si>
  <si>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</si>
  <si>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</si>
  <si>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</si>
  <si>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</si>
  <si>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</si>
  <si>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</si>
  <si>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</si>
  <si>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</si>
  <si>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</si>
  <si>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</si>
  <si>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</si>
  <si>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</si>
  <si>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</si>
  <si>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</si>
  <si>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</si>
  <si>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</si>
  <si>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</si>
  <si>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</si>
  <si>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</si>
  <si>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</si>
  <si>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</si>
  <si>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</si>
  <si>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</si>
  <si>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</si>
  <si>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</si>
  <si>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</si>
  <si>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</si>
  <si>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</si>
  <si>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</si>
  <si>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</si>
  <si>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</si>
  <si>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</si>
  <si>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</si>
  <si>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</si>
  <si>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</si>
  <si>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</si>
  <si>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</si>
  <si>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</si>
  <si>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</si>
  <si>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</si>
  <si>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</si>
  <si>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</si>
  <si>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</si>
  <si>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</si>
  <si>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</si>
  <si>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</si>
  <si>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</si>
  <si>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</si>
  <si>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</si>
  <si>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</si>
  <si>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</si>
  <si>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</si>
  <si>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</si>
  <si>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</si>
  <si>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</si>
  <si>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</si>
  <si>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</si>
  <si>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</si>
  <si>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</si>
  <si>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</si>
  <si>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</si>
  <si>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</si>
  <si>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</si>
  <si>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</si>
  <si>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</si>
  <si>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</si>
  <si>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</si>
  <si>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</si>
  <si>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</si>
  <si>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</si>
  <si>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</si>
  <si>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</si>
  <si>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</si>
  <si>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</si>
  <si>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</si>
  <si>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</si>
  <si>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</si>
  <si>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</si>
  <si>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</si>
  <si>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</si>
  <si>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</si>
  <si>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</si>
  <si>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</si>
  <si>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</si>
  <si>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</si>
  <si>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</si>
  <si>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</si>
  <si>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</si>
  <si>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</si>
  <si>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</si>
  <si>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</si>
  <si>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</si>
  <si>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</si>
  <si>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</si>
  <si>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</si>
  <si>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</si>
  <si>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</si>
  <si>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</si>
  <si>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</si>
  <si>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</si>
  <si>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</si>
  <si>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</si>
  <si>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</si>
  <si>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</si>
  <si>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</si>
  <si>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</si>
  <si>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</si>
  <si>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</si>
  <si>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</si>
  <si>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</si>
  <si>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</si>
  <si>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</si>
  <si>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</si>
  <si>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</si>
  <si>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</si>
  <si>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</si>
  <si>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</si>
  <si>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</si>
  <si>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</si>
  <si>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</si>
  <si>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</si>
  <si>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</si>
  <si>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</si>
  <si>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</si>
  <si>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</si>
  <si>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</si>
  <si>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</si>
  <si>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</si>
  <si>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</si>
  <si>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</si>
  <si>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</si>
  <si>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</si>
  <si>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</si>
  <si>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</si>
  <si>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</si>
  <si>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</si>
  <si>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</si>
  <si>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</si>
  <si>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</si>
  <si>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</si>
  <si>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</si>
  <si>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</si>
  <si>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</si>
  <si>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</si>
  <si>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</si>
  <si>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</si>
  <si>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</si>
  <si>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</si>
  <si>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</si>
  <si>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</si>
  <si>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</si>
  <si>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</si>
  <si>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</si>
  <si>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</si>
  <si>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</si>
  <si>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</si>
  <si>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</si>
  <si>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</si>
  <si>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</si>
  <si>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</si>
  <si>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</si>
  <si>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</si>
  <si>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</si>
  <si>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</si>
  <si>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</si>
  <si>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</si>
  <si>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</si>
  <si>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</si>
  <si>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</si>
  <si>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</si>
  <si>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</si>
  <si>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</si>
  <si>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</si>
  <si>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</si>
  <si>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</si>
  <si>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</si>
  <si>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</si>
  <si>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</si>
  <si>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</si>
  <si>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</si>
  <si>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</si>
  <si>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</si>
  <si>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</si>
  <si>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</si>
  <si>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</si>
  <si>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</si>
  <si>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</si>
  <si>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</si>
  <si>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</si>
  <si>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</si>
  <si>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</si>
  <si>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</si>
  <si>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</si>
  <si>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</si>
  <si>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</si>
  <si>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</si>
  <si>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</si>
  <si>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</si>
  <si>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</si>
  <si>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</si>
  <si>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</si>
  <si>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</si>
  <si>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</si>
  <si>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</si>
  <si>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</si>
  <si>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</si>
  <si>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</si>
  <si>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</si>
  <si>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</si>
  <si>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</si>
  <si>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</si>
  <si>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</si>
  <si>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</si>
  <si>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</si>
  <si>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</si>
  <si>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</si>
  <si>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</si>
  <si>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</si>
  <si>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</si>
  <si>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</si>
  <si>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</si>
  <si>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</si>
  <si>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</si>
  <si>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</si>
  <si>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</si>
  <si>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</si>
  <si>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</si>
  <si>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</si>
  <si>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</si>
  <si>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</si>
  <si>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</si>
  <si>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</si>
  <si>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</si>
  <si>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</si>
  <si>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</si>
  <si>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</si>
  <si>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</si>
  <si>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</si>
  <si>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</si>
  <si>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</si>
  <si>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</si>
  <si>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</si>
  <si>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</si>
  <si>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</si>
  <si>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</si>
  <si>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</si>
  <si>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</si>
  <si>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</si>
  <si>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</si>
  <si>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</si>
  <si>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</si>
  <si>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</si>
  <si>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</si>
  <si>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</si>
  <si>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</si>
  <si>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</si>
  <si>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</si>
  <si>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</si>
  <si>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</si>
  <si>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</si>
  <si>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</si>
  <si>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</si>
  <si>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</si>
  <si>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</si>
  <si>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</si>
  <si>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</si>
  <si>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</si>
  <si>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</si>
  <si>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</si>
  <si>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</si>
  <si>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</si>
  <si>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</si>
  <si>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</si>
  <si>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</si>
  <si>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</si>
  <si>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</si>
  <si>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</si>
  <si>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</si>
  <si>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</si>
  <si>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</si>
  <si>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</si>
  <si>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</si>
  <si>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</si>
  <si>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</si>
  <si>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</si>
  <si>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</si>
  <si>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</si>
  <si>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</si>
  <si>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</si>
  <si>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</si>
  <si>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</si>
  <si>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</si>
  <si>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</si>
  <si>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</si>
  <si>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</si>
  <si>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</si>
  <si>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</si>
  <si>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</si>
  <si>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</si>
  <si>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</si>
  <si>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</si>
  <si>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</si>
  <si>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</si>
  <si>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</si>
  <si>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</si>
  <si>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</si>
  <si>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</si>
  <si>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</si>
  <si>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</si>
  <si>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</si>
  <si>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</si>
  <si>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</si>
  <si>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</si>
  <si>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</si>
  <si>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</si>
  <si>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</si>
  <si>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</si>
  <si>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</si>
  <si>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</si>
  <si>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</si>
  <si>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</si>
  <si>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</si>
  <si>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</si>
  <si>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</si>
  <si>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</si>
  <si>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</si>
  <si>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</si>
  <si>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</si>
  <si>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</si>
  <si>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</si>
  <si>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</si>
  <si>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</si>
  <si>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</si>
  <si>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</si>
  <si>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</si>
  <si>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</si>
  <si>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</si>
  <si>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</si>
  <si>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</si>
  <si>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</si>
  <si>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</si>
  <si>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</si>
  <si>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</si>
  <si>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</si>
  <si>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</si>
  <si>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</si>
  <si>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</si>
  <si>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</si>
  <si>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</si>
  <si>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</si>
  <si>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</si>
  <si>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</si>
  <si>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</si>
  <si>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</si>
  <si>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</si>
  <si>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</si>
  <si>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</si>
  <si>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</si>
  <si>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</si>
  <si>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</si>
  <si>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</si>
  <si>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</si>
  <si>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</si>
  <si>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</si>
  <si>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</si>
  <si>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</si>
  <si>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</si>
  <si>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</si>
  <si>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</si>
  <si>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</si>
  <si>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</si>
  <si>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</si>
  <si>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</si>
  <si>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</si>
  <si>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</si>
  <si>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</si>
  <si>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</si>
  <si>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</si>
  <si>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</si>
  <si>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</si>
  <si>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</si>
  <si>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</si>
  <si>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</si>
  <si>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</si>
  <si>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</si>
  <si>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</si>
  <si>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</si>
  <si>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</si>
  <si>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</si>
  <si>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</si>
  <si>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</si>
  <si>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</si>
  <si>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</si>
  <si>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</si>
  <si>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</si>
  <si>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</si>
  <si>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</si>
  <si>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</si>
  <si>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</si>
  <si>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</si>
  <si>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</si>
  <si>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</si>
  <si>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</si>
  <si>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</si>
  <si>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</si>
  <si>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</si>
  <si>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</si>
  <si>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</si>
  <si>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</si>
  <si>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</si>
  <si>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</si>
  <si>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</si>
  <si>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</si>
  <si>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</si>
  <si>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</si>
  <si>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</si>
  <si>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</si>
  <si>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</si>
  <si>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</si>
  <si>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</si>
  <si>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</si>
  <si>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</si>
  <si>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</si>
  <si>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</si>
  <si>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</si>
  <si>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</si>
  <si>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</si>
  <si>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</si>
  <si>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</si>
  <si>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</si>
  <si>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</si>
  <si>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</si>
  <si>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</si>
  <si>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</si>
  <si>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</si>
  <si>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</si>
  <si>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</si>
  <si>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</si>
  <si>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</si>
  <si>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</si>
  <si>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</si>
  <si>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</si>
  <si>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</si>
  <si>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</si>
  <si>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</si>
  <si>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</si>
  <si>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</si>
  <si>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</si>
  <si>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</si>
  <si>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</si>
  <si>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</si>
  <si>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</si>
  <si>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</si>
  <si>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</si>
  <si>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</si>
  <si>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</si>
  <si>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</si>
  <si>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</si>
  <si>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</si>
  <si>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</si>
  <si>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</si>
  <si>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</si>
  <si>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</si>
  <si>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</si>
  <si>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</si>
  <si>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</si>
  <si>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</si>
  <si>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</si>
  <si>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</si>
  <si>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</si>
  <si>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</si>
  <si>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</si>
  <si>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</si>
  <si>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</si>
  <si>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</si>
  <si>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</si>
  <si>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</si>
  <si>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</si>
  <si>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</si>
  <si>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</si>
  <si>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</si>
  <si>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</si>
  <si>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</si>
  <si>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</si>
  <si>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</si>
  <si>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</si>
  <si>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</si>
  <si>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</si>
  <si>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</si>
  <si>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</si>
  <si>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</si>
  <si>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</si>
  <si>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</si>
  <si>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</si>
  <si>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</si>
  <si>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</si>
  <si>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</si>
  <si>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</si>
  <si>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</si>
  <si>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</si>
  <si>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</si>
  <si>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</si>
  <si>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</si>
  <si>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</si>
  <si>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</si>
  <si>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</si>
  <si>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</si>
  <si>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</si>
  <si>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</si>
  <si>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</si>
  <si>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</si>
  <si>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</si>
  <si>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</si>
  <si>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</si>
  <si>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</si>
  <si>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</si>
  <si>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</si>
  <si>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</si>
  <si>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</si>
  <si>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</si>
  <si>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</si>
  <si>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</si>
  <si>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</si>
  <si>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</si>
  <si>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</si>
  <si>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</si>
  <si>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</si>
  <si>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</si>
  <si>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</si>
  <si>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</si>
  <si>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</si>
  <si>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</si>
  <si>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</si>
  <si>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</si>
  <si>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</si>
  <si>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</si>
  <si>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</si>
  <si>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</si>
  <si>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</si>
  <si>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</si>
  <si>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</si>
  <si>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</si>
  <si>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</si>
  <si>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</si>
  <si>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</si>
  <si>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</si>
  <si>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</si>
  <si>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</si>
  <si>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</si>
  <si>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</si>
  <si>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</si>
  <si>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</si>
  <si>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</si>
  <si>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</si>
  <si>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</si>
  <si>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</si>
  <si>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</si>
  <si>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</si>
  <si>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</si>
  <si>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</si>
  <si>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</si>
  <si>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</si>
  <si>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</si>
  <si>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</si>
  <si>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</si>
  <si>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</si>
  <si>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</si>
  <si>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</si>
  <si>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</si>
  <si>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</si>
  <si>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</si>
  <si>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</si>
  <si>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</si>
  <si>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</si>
  <si>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</si>
  <si>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</si>
  <si>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</si>
  <si>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</si>
  <si>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</si>
  <si>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</si>
  <si>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</si>
  <si>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</si>
  <si>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</si>
  <si>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</si>
  <si>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</si>
  <si>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</si>
  <si>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</si>
  <si>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</si>
  <si>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</si>
  <si>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</si>
  <si>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</si>
  <si>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</si>
  <si>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</si>
  <si>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</si>
  <si>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</si>
  <si>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</si>
  <si>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</si>
  <si>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</si>
  <si>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</si>
  <si>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</si>
  <si>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</si>
  <si>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</si>
  <si>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</si>
  <si>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</si>
  <si>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</si>
  <si>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</si>
  <si>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</si>
  <si>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</si>
  <si>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</si>
  <si>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</si>
  <si>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</si>
  <si>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</si>
  <si>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</si>
  <si>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</si>
  <si>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</si>
  <si>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</si>
  <si>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</si>
  <si>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</si>
  <si>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</si>
  <si>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</si>
  <si>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</si>
  <si>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</si>
  <si>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</si>
  <si>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</si>
  <si>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</si>
  <si>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</si>
  <si>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</si>
  <si>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</si>
  <si>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</si>
  <si>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</si>
  <si>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</si>
  <si>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</si>
  <si>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</si>
  <si>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</si>
  <si>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</si>
  <si>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</si>
  <si>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</si>
  <si>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</si>
  <si>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</si>
  <si>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</si>
  <si>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</si>
  <si>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</si>
  <si>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</si>
  <si>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</si>
  <si>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</si>
  <si>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</si>
  <si>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</si>
  <si>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</si>
  <si>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</si>
  <si>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</si>
  <si>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</si>
  <si>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</si>
  <si>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</si>
  <si>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</si>
  <si>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</si>
  <si>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</si>
  <si>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</si>
  <si>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</si>
  <si>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</si>
  <si>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</si>
  <si>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</si>
  <si>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</si>
  <si>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</si>
  <si>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</si>
  <si>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</si>
  <si>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</si>
  <si>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</si>
  <si>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</si>
  <si>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</si>
  <si>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</si>
  <si>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</si>
  <si>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</si>
  <si>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</si>
  <si>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</si>
  <si>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</si>
  <si>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</si>
  <si>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</si>
  <si>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</si>
  <si>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</si>
  <si>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</si>
  <si>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</si>
  <si>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</si>
  <si>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</si>
  <si>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</si>
  <si>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</si>
  <si>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</si>
  <si>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</si>
  <si>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</si>
  <si>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</si>
  <si>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</si>
  <si>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</si>
  <si>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</si>
  <si>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</si>
  <si>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</si>
  <si>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</si>
  <si>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</si>
  <si>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</si>
  <si>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</si>
  <si>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</si>
  <si>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</si>
  <si>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</si>
  <si>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</si>
  <si>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</si>
  <si>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</si>
  <si>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</si>
  <si>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</si>
  <si>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</si>
  <si>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</si>
  <si>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</si>
  <si>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</si>
  <si>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</si>
  <si>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</si>
  <si>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</si>
  <si>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</si>
  <si>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</si>
  <si>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</si>
  <si>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</si>
  <si>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</si>
  <si>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</si>
  <si>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</si>
  <si>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</si>
  <si>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</si>
  <si>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</si>
  <si>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</si>
  <si>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</si>
  <si>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</si>
  <si>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</si>
  <si>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</si>
  <si>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</si>
  <si>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</si>
  <si>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</si>
  <si>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</si>
  <si>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</si>
  <si>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</si>
  <si>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</si>
  <si>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</si>
  <si>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</si>
  <si>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</si>
  <si>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</si>
  <si>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</si>
  <si>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</si>
  <si>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</si>
  <si>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</si>
  <si>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</si>
  <si>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</si>
  <si>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</si>
  <si>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</si>
  <si>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</si>
  <si>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</si>
  <si>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</si>
  <si>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</si>
  <si>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</si>
  <si>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</si>
  <si>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</si>
  <si>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</si>
  <si>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</si>
  <si>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</si>
  <si>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</si>
  <si>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</si>
  <si>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</si>
  <si>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</si>
  <si>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</si>
  <si>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</si>
  <si>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</si>
  <si>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</si>
  <si>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</si>
  <si>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</si>
  <si>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</si>
  <si>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</si>
  <si>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</si>
  <si>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</si>
  <si>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</si>
  <si>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</si>
  <si>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</si>
  <si>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</si>
  <si>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</si>
  <si>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</si>
  <si>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</si>
  <si>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</si>
  <si>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</si>
  <si>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</si>
  <si>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</si>
  <si>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</si>
  <si>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</si>
  <si>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</si>
  <si>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</si>
  <si>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</si>
  <si>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</si>
  <si>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</si>
  <si>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</si>
  <si>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</si>
  <si>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</si>
  <si>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</si>
  <si>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</si>
  <si>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</si>
  <si>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</si>
  <si>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</si>
  <si>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</si>
  <si>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</si>
  <si>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</si>
  <si>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</si>
  <si>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</si>
  <si>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</si>
  <si>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</si>
  <si>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</si>
  <si>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</si>
  <si>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</si>
  <si>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</si>
  <si>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</si>
  <si>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</si>
  <si>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</si>
  <si>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</si>
  <si>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</si>
  <si>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</si>
  <si>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</si>
  <si>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</si>
  <si>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</si>
  <si>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</si>
  <si>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</si>
  <si>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</si>
  <si>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</si>
  <si>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</si>
  <si>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</si>
  <si>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</si>
  <si>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</si>
  <si>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</si>
  <si>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</si>
  <si>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</si>
  <si>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</si>
  <si>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</si>
  <si>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</si>
  <si>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</si>
  <si>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</si>
  <si>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</si>
  <si>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</si>
  <si>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</si>
  <si>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</si>
  <si>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</si>
  <si>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</si>
  <si>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</si>
  <si>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</si>
  <si>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</si>
  <si>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</si>
  <si>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</si>
  <si>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</si>
  <si>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</si>
  <si>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</si>
  <si>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</si>
  <si>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</si>
  <si>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</si>
  <si>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</si>
  <si>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</si>
  <si>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</si>
  <si>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</si>
  <si>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</si>
  <si>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</si>
  <si>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</si>
  <si>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</si>
  <si>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</si>
  <si>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</si>
  <si>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</si>
  <si>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</si>
  <si>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</si>
  <si>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</si>
  <si>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</si>
  <si>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</si>
  <si>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</si>
  <si>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</si>
  <si>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</si>
  <si>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</si>
  <si>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</si>
  <si>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</si>
  <si>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</si>
  <si>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</si>
  <si>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</si>
  <si>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</si>
  <si>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</si>
  <si>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</si>
  <si>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</si>
  <si>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</si>
  <si>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</si>
  <si>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</si>
  <si>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</si>
  <si>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</si>
  <si>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</si>
  <si>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</si>
  <si>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</si>
  <si>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</si>
  <si>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</si>
  <si>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</si>
  <si>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</si>
  <si>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</si>
  <si>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</si>
  <si>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</si>
  <si>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</si>
  <si>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</si>
  <si>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</si>
  <si>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</si>
  <si>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</si>
  <si>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</si>
  <si>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</si>
  <si>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</si>
  <si>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</si>
  <si>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</si>
  <si>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</si>
  <si>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</si>
  <si>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</si>
  <si>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</si>
  <si>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</si>
  <si>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</si>
  <si>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</si>
  <si>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</si>
  <si>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</si>
  <si>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</si>
  <si>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</si>
  <si>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</si>
  <si>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</si>
  <si>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</si>
  <si>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</si>
  <si>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</si>
  <si>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</si>
  <si>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</si>
  <si>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</si>
  <si>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</si>
  <si>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</si>
  <si>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</si>
  <si>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</si>
  <si>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</si>
  <si>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</si>
  <si>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</si>
  <si>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</si>
  <si>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</si>
  <si>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</si>
  <si>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</si>
  <si>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</si>
  <si>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</si>
  <si>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</si>
  <si>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</si>
  <si>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</si>
  <si>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</si>
  <si>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</si>
  <si>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</si>
  <si>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</si>
  <si>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</si>
  <si>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</si>
  <si>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</si>
  <si>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</si>
  <si>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</si>
  <si>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</si>
  <si>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</si>
  <si>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</si>
  <si>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</si>
  <si>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</si>
  <si>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</si>
  <si>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</si>
  <si>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</si>
  <si>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</si>
  <si>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</si>
  <si>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</si>
  <si>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</si>
  <si>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</si>
  <si>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</si>
  <si>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</si>
  <si>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</si>
  <si>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</si>
  <si>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</si>
  <si>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</si>
  <si>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</si>
  <si>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</si>
  <si>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</si>
  <si>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</si>
  <si>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</si>
  <si>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</si>
  <si>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</si>
  <si>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</si>
  <si>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</si>
  <si>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</si>
  <si>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</si>
  <si>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</si>
  <si>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</si>
  <si>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</si>
  <si>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</si>
  <si>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</si>
  <si>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</si>
  <si>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</si>
  <si>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</si>
  <si>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</si>
  <si>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</si>
  <si>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</si>
  <si>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</si>
  <si>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</si>
  <si>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</si>
  <si>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</si>
  <si>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</si>
  <si>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</si>
  <si>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</si>
  <si>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</si>
  <si>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</si>
  <si>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</si>
  <si>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</si>
  <si>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</si>
  <si>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</si>
  <si>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</si>
  <si>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</si>
  <si>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</si>
  <si>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</si>
  <si>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</si>
  <si>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</si>
  <si>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</si>
  <si>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</si>
  <si>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</si>
  <si>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</si>
  <si>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</si>
  <si>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</si>
  <si>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</si>
  <si>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</si>
  <si>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</si>
  <si>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</si>
  <si>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</si>
  <si>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</si>
  <si>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</si>
  <si>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</si>
  <si>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</si>
  <si>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</si>
  <si>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</si>
  <si>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</si>
  <si>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</si>
  <si>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</si>
  <si>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</si>
  <si>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</si>
  <si>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</si>
  <si>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</si>
  <si>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</si>
  <si>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</si>
  <si>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</si>
  <si>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</si>
  <si>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</si>
  <si>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</si>
  <si>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</si>
  <si>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</si>
  <si>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</si>
  <si>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</si>
  <si>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</si>
  <si>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</si>
  <si>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</si>
  <si>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</si>
  <si>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</si>
  <si>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</si>
  <si>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</si>
  <si>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</si>
  <si>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</si>
  <si>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</si>
  <si>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</si>
  <si>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</si>
  <si>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</si>
  <si>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</si>
  <si>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</si>
  <si>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</si>
  <si>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</si>
  <si>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</si>
  <si>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</si>
  <si>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</si>
  <si>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</si>
  <si>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</si>
  <si>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</si>
  <si>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</si>
  <si>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</si>
  <si>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</si>
  <si>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</si>
  <si>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</si>
  <si>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</si>
  <si>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</si>
  <si>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</si>
  <si>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</si>
  <si>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</si>
  <si>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</si>
  <si>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</si>
  <si>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</si>
  <si>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</si>
  <si>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</si>
  <si>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</si>
  <si>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</si>
  <si>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</si>
  <si>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</si>
  <si>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</si>
  <si>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</si>
  <si>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</si>
  <si>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</si>
  <si>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</si>
  <si>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</si>
  <si>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</si>
  <si>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</si>
  <si>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</si>
  <si>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</si>
  <si>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</si>
  <si>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</si>
  <si>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</si>
  <si>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</si>
  <si>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</si>
  <si>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</si>
  <si>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</si>
  <si>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</si>
  <si>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</si>
  <si>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</si>
  <si>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</si>
  <si>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</si>
  <si>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</si>
  <si>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</si>
  <si>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</si>
  <si>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</si>
  <si>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</si>
  <si>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</si>
  <si>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</si>
  <si>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</si>
  <si>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</si>
  <si>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</si>
  <si>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</si>
  <si>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</si>
  <si>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</si>
  <si>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</si>
  <si>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</si>
  <si>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</si>
  <si>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</si>
  <si>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</si>
  <si>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</si>
  <si>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</si>
  <si>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</si>
  <si>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</si>
  <si>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</si>
  <si>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</si>
  <si>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</si>
  <si>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</si>
  <si>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</si>
  <si>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</si>
  <si>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</si>
  <si>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</si>
  <si>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</si>
  <si>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</si>
  <si>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</si>
  <si>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</si>
  <si>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</si>
  <si>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</si>
  <si>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</si>
  <si>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</si>
  <si>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</si>
  <si>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</si>
  <si>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</si>
  <si>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</si>
  <si>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</si>
  <si>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</si>
  <si>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</si>
  <si>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</si>
  <si>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</si>
  <si>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</si>
  <si>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</si>
  <si>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</si>
  <si>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</si>
  <si>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</si>
  <si>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</si>
  <si>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</si>
  <si>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</si>
  <si>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</si>
  <si>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</si>
  <si>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</si>
  <si>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</si>
  <si>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</si>
  <si>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</si>
  <si>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</si>
  <si>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</si>
  <si>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</si>
  <si>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</si>
  <si>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</si>
  <si>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</si>
  <si>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</si>
  <si>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</si>
  <si>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</si>
  <si>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</si>
  <si>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</si>
  <si>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</si>
  <si>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</si>
  <si>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</si>
  <si>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</si>
  <si>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</si>
  <si>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</si>
  <si>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</si>
  <si>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</si>
  <si>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</si>
  <si>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</si>
  <si>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</si>
  <si>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</si>
  <si>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</si>
  <si>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</si>
  <si>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</si>
  <si>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</si>
  <si>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</si>
  <si>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</si>
  <si>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</si>
  <si>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</si>
  <si>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</si>
  <si>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</si>
  <si>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</si>
  <si>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</si>
  <si>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</si>
  <si>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</si>
  <si>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</si>
  <si>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</si>
  <si>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</si>
  <si>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</si>
  <si>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</si>
  <si>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</si>
  <si>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</si>
  <si>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</si>
  <si>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</si>
  <si>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</si>
  <si>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</si>
  <si>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</si>
  <si>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</si>
  <si>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</si>
  <si>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</si>
  <si>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</si>
  <si>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</si>
  <si>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</si>
  <si>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</si>
  <si>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</si>
  <si>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</si>
  <si>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</si>
  <si>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</si>
  <si>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</si>
  <si>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</si>
  <si>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</si>
  <si>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</si>
  <si>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</si>
  <si>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</si>
  <si>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</si>
  <si>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</si>
  <si>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</si>
  <si>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</si>
  <si>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</si>
  <si>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</si>
  <si>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</si>
  <si>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</si>
  <si>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</si>
  <si>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</si>
  <si>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</si>
  <si>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</si>
  <si>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</si>
  <si>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</si>
  <si>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</si>
  <si>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</si>
  <si>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</si>
  <si>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</si>
  <si>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</si>
  <si>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</si>
  <si>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</si>
  <si>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</si>
  <si>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</si>
  <si>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</si>
  <si>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</si>
  <si>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</si>
  <si>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</si>
  <si>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</si>
  <si>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</si>
  <si>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</si>
  <si>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</si>
  <si>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</si>
  <si>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</si>
  <si>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</si>
  <si>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</si>
  <si>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</si>
  <si>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</si>
  <si>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</si>
  <si>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</si>
  <si>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</si>
  <si>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</si>
  <si>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</si>
  <si>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</si>
  <si>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</si>
  <si>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</si>
  <si>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</si>
  <si>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</si>
  <si>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</si>
  <si>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</si>
  <si>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</si>
  <si>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</si>
  <si>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</si>
  <si>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</si>
  <si>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</si>
  <si>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</si>
  <si>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</si>
  <si>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</si>
  <si>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</si>
  <si>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</si>
  <si>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</si>
  <si>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</si>
  <si>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</si>
  <si>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</si>
  <si>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</si>
  <si>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</si>
  <si>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</si>
  <si>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</si>
  <si>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</si>
  <si>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</si>
  <si>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</si>
  <si>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</si>
  <si>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</si>
  <si>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</si>
  <si>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</si>
  <si>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</si>
  <si>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</si>
  <si>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</si>
  <si>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</si>
  <si>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</si>
  <si>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</si>
  <si>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</si>
  <si>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</si>
  <si>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</si>
  <si>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</si>
  <si>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</si>
  <si>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</si>
  <si>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</si>
  <si>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</si>
  <si>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</si>
  <si>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</si>
  <si>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</si>
  <si>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</si>
  <si>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</si>
  <si>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</si>
  <si>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</si>
  <si>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</si>
  <si>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</si>
  <si>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</si>
  <si>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</si>
  <si>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</si>
  <si>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</si>
  <si>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</si>
  <si>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</si>
  <si>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</si>
  <si>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</si>
  <si>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</si>
  <si>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</si>
  <si>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</si>
  <si>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</si>
  <si>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</si>
  <si>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</si>
  <si>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</si>
  <si>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</si>
  <si>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</si>
  <si>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</si>
  <si>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</si>
  <si>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</si>
  <si>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</si>
  <si>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</si>
  <si>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</si>
  <si>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</si>
  <si>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</si>
  <si>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</si>
  <si>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</si>
  <si>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</si>
  <si>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</si>
  <si>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</si>
  <si>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</si>
  <si>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</si>
  <si>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</si>
  <si>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</si>
  <si>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</si>
  <si>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</si>
  <si>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</si>
  <si>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</si>
  <si>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</si>
  <si>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</si>
  <si>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</si>
  <si>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</si>
  <si>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</si>
  <si>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</si>
  <si>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</si>
  <si>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</si>
  <si>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</si>
  <si>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</si>
  <si>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</si>
  <si>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</si>
  <si>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</si>
  <si>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</si>
  <si>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</si>
  <si>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</si>
  <si>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</si>
  <si>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</si>
  <si>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</si>
  <si>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</si>
  <si>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</si>
  <si>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</si>
  <si>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</si>
  <si>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</si>
  <si>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</si>
  <si>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</si>
  <si>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</si>
  <si>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</si>
  <si>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</si>
  <si>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</si>
  <si>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</si>
  <si>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</si>
  <si>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</si>
  <si>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</si>
  <si>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</si>
  <si>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</si>
  <si>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</si>
  <si>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</si>
  <si>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</si>
  <si>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</si>
  <si>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</si>
  <si>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</si>
  <si>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</si>
  <si>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</si>
  <si>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</si>
  <si>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</si>
  <si>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</si>
  <si>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</si>
  <si>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</si>
  <si>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</si>
  <si>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</si>
  <si>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</si>
  <si>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</si>
  <si>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</si>
  <si>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</si>
  <si>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</si>
  <si>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</si>
  <si>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</si>
  <si>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</si>
  <si>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</si>
  <si>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</si>
  <si>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</si>
  <si>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</si>
  <si>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</si>
  <si>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</si>
  <si>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</si>
  <si>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</si>
  <si>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</si>
  <si>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</si>
  <si>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</si>
  <si>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</si>
  <si>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</si>
  <si>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</si>
  <si>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</si>
  <si>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</si>
  <si>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</si>
  <si>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</si>
  <si>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</si>
  <si>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</si>
  <si>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</si>
  <si>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</si>
  <si>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</si>
  <si>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</si>
  <si>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</si>
  <si>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</si>
  <si>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</si>
  <si>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</si>
  <si>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</si>
  <si>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</si>
  <si>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</si>
  <si>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</si>
  <si>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</si>
  <si>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</si>
  <si>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</si>
  <si>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</si>
  <si>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</si>
  <si>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</si>
  <si>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</si>
  <si>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</si>
  <si>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</si>
  <si>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</si>
  <si>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</si>
  <si>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</si>
  <si>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</si>
  <si>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</si>
  <si>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</si>
  <si>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</si>
  <si>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</si>
  <si>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</si>
  <si>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</si>
  <si>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</si>
  <si>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</si>
  <si>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</si>
  <si>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</si>
  <si>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</si>
  <si>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</si>
  <si>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</si>
  <si>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</si>
  <si>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</si>
  <si>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</si>
  <si>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</si>
  <si>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</si>
  <si>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</si>
  <si>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</si>
  <si>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</si>
  <si>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</si>
  <si>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</si>
  <si>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</si>
  <si>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</si>
  <si>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</si>
  <si>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</si>
  <si>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</si>
  <si>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</si>
  <si>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</si>
  <si>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</si>
  <si>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</si>
  <si>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</si>
  <si>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</si>
  <si>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</si>
  <si>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</si>
  <si>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</si>
  <si>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</si>
  <si>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</si>
  <si>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</si>
  <si>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</si>
  <si>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</si>
  <si>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</si>
  <si>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</si>
  <si>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</si>
  <si>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</si>
  <si>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</si>
  <si>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</si>
  <si>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</si>
  <si>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</si>
  <si>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</si>
  <si>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</si>
  <si>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</si>
  <si>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</si>
  <si>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</si>
  <si>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</si>
  <si>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</si>
  <si>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</si>
  <si>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</si>
  <si>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</si>
  <si>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</si>
  <si>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</si>
  <si>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</si>
  <si>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</si>
  <si>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</si>
  <si>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</si>
  <si>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</si>
  <si>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</si>
  <si>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</si>
  <si>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</si>
  <si>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</si>
  <si>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</si>
  <si>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</si>
  <si>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</si>
  <si>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</si>
  <si>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</si>
  <si>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</si>
  <si>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</si>
  <si>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</si>
  <si>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</si>
  <si>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</si>
  <si>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</si>
  <si>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</si>
  <si>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</si>
  <si>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</si>
  <si>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</si>
  <si>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</si>
  <si>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</si>
  <si>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</si>
  <si>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</si>
  <si>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</si>
  <si>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</si>
  <si>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</si>
  <si>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</si>
  <si>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</si>
  <si>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</si>
  <si>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</si>
  <si>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</si>
  <si>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</si>
  <si>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</si>
  <si>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</si>
  <si>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</si>
  <si>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</si>
  <si>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</si>
  <si>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</si>
  <si>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</si>
  <si>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</si>
  <si>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</si>
  <si>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</si>
  <si>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</si>
  <si>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</si>
  <si>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</si>
  <si>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</si>
  <si>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</si>
  <si>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</si>
  <si>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</si>
  <si>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</si>
  <si>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</si>
  <si>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</si>
  <si>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</si>
  <si>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</si>
  <si>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</si>
  <si>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</si>
  <si>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</si>
  <si>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</si>
  <si>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</si>
  <si>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</si>
  <si>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</si>
  <si>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</si>
  <si>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</si>
  <si>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</si>
  <si>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</si>
  <si>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</si>
  <si>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</si>
  <si>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</si>
  <si>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</si>
  <si>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</si>
  <si>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</si>
  <si>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</si>
  <si>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</si>
  <si>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</si>
  <si>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</si>
  <si>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</si>
  <si>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</si>
  <si>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</si>
  <si>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</si>
  <si>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</si>
  <si>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</si>
  <si>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</si>
  <si>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</si>
  <si>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</si>
  <si>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</si>
  <si>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</si>
  <si>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</si>
  <si>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</si>
  <si>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</si>
  <si>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</si>
  <si>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</si>
  <si>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</si>
  <si>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</si>
  <si>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</si>
  <si>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</si>
  <si>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</si>
  <si>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</si>
  <si>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</si>
  <si>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</si>
  <si>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</si>
  <si>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</si>
  <si>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</si>
  <si>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</si>
  <si>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</si>
  <si>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</si>
  <si>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</si>
  <si>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</si>
  <si>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</si>
  <si>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</si>
  <si>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</si>
  <si>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</si>
  <si>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</si>
  <si>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</si>
  <si>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</si>
  <si>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</si>
  <si>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</si>
  <si>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</si>
  <si>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</si>
  <si>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</si>
  <si>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</si>
  <si>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</si>
  <si>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</si>
  <si>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</si>
  <si>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</si>
  <si>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</si>
  <si>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</si>
  <si>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</si>
  <si>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</si>
  <si>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</si>
  <si>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</si>
  <si>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</si>
  <si>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</si>
  <si>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</si>
  <si>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</si>
  <si>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</si>
  <si>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</si>
  <si>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</si>
  <si>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</si>
  <si>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</si>
  <si>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</si>
  <si>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</si>
  <si>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</si>
  <si>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</si>
  <si>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</si>
  <si>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</si>
  <si>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</si>
  <si>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</si>
  <si>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</si>
  <si>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</si>
  <si>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</si>
  <si>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</si>
  <si>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</si>
  <si>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</si>
  <si>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</si>
  <si>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</si>
  <si>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</si>
  <si>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</si>
  <si>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</si>
  <si>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</si>
  <si>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</si>
  <si>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</si>
  <si>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</si>
  <si>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</si>
  <si>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</si>
  <si>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</si>
  <si>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</si>
  <si>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</si>
  <si>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</si>
  <si>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</si>
  <si>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</si>
  <si>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</si>
  <si>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</si>
  <si>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</si>
  <si>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</si>
  <si>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</si>
  <si>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</si>
  <si>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</si>
  <si>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</si>
  <si>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</si>
  <si>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</si>
  <si>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</si>
  <si>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</si>
  <si>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</si>
  <si>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</si>
  <si>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</si>
  <si>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</si>
  <si>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</si>
  <si>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</si>
  <si>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</si>
  <si>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</si>
  <si>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</si>
  <si>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</si>
  <si>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</si>
  <si>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</si>
  <si>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</si>
  <si>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</si>
  <si>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</si>
  <si>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</si>
  <si>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</si>
  <si>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</si>
  <si>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</si>
  <si>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</si>
  <si>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</si>
  <si>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</si>
  <si>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</si>
  <si>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</si>
  <si>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</si>
  <si>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</si>
  <si>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</si>
  <si>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</si>
  <si>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</si>
  <si>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</si>
  <si>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</si>
  <si>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</si>
  <si>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</si>
  <si>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</si>
  <si>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</si>
  <si>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</si>
  <si>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</si>
  <si>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</si>
  <si>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</si>
  <si>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</si>
  <si>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</si>
  <si>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</si>
  <si>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</si>
  <si>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</si>
  <si>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</si>
  <si>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</si>
  <si>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</si>
  <si>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</si>
  <si>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</si>
  <si>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</si>
  <si>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</si>
  <si>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</si>
  <si>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</si>
  <si>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</si>
  <si>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</si>
  <si>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</si>
  <si>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</si>
  <si>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</si>
  <si>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</si>
  <si>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</si>
  <si>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</si>
  <si>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</si>
  <si>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</si>
  <si>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</si>
  <si>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</si>
  <si>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</si>
  <si>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</si>
  <si>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</si>
  <si>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</si>
  <si>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</si>
  <si>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</si>
  <si>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</si>
  <si>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</si>
  <si>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</si>
  <si>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</si>
  <si>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</si>
  <si>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</si>
  <si>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</si>
  <si>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</si>
  <si>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</si>
  <si>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</si>
  <si>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</si>
  <si>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</si>
  <si>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</si>
  <si>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</si>
  <si>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</si>
  <si>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</si>
  <si>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</si>
  <si>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</si>
  <si>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</si>
  <si>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</si>
  <si>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</si>
  <si>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</si>
  <si>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</si>
  <si>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</si>
  <si>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</si>
  <si>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</si>
  <si>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</si>
  <si>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</si>
  <si>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</si>
  <si>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</si>
  <si>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</si>
  <si>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</si>
  <si>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</si>
  <si>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</si>
  <si>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</si>
  <si>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</si>
  <si>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</si>
  <si>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</si>
  <si>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</si>
  <si>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</si>
  <si>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</si>
  <si>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</si>
  <si>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</si>
  <si>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</si>
  <si>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</si>
  <si>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</si>
  <si>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</si>
  <si>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</si>
  <si>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</si>
  <si>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</si>
  <si>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</si>
  <si>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</si>
  <si>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</si>
  <si>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</si>
  <si>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</si>
  <si>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</si>
  <si>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</si>
  <si>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</si>
  <si>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</si>
  <si>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</si>
  <si>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</si>
  <si>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</si>
  <si>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</si>
  <si>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</si>
  <si>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</si>
  <si>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</si>
  <si>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</si>
  <si>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</si>
  <si>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</si>
  <si>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</si>
  <si>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</si>
  <si>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</si>
  <si>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</si>
  <si>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</si>
  <si>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</si>
  <si>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</si>
  <si>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</si>
  <si>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</si>
  <si>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</si>
  <si>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</si>
  <si>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</si>
  <si>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</si>
  <si>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</si>
  <si>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</si>
  <si>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</si>
  <si>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</si>
  <si>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</si>
  <si>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</si>
  <si>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</si>
  <si>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</si>
  <si>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</si>
  <si>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</si>
  <si>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</si>
  <si>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</si>
  <si>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</si>
  <si>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</si>
  <si>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</si>
  <si>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</si>
  <si>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</si>
  <si>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</si>
  <si>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</si>
  <si>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</si>
  <si>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</si>
  <si>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</si>
  <si>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</si>
  <si>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</si>
  <si>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</si>
  <si>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</si>
  <si>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</si>
  <si>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</si>
  <si>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</si>
  <si>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</si>
  <si>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</si>
  <si>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</si>
  <si>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</si>
  <si>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</si>
  <si>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</si>
  <si>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</si>
  <si>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</si>
  <si>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</si>
  <si>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</si>
  <si>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</si>
  <si>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</si>
  <si>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</si>
  <si>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</si>
  <si>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</si>
  <si>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</si>
  <si>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</si>
  <si>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</si>
  <si>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</si>
  <si>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</si>
  <si>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</si>
  <si>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</si>
  <si>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</si>
  <si>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</si>
  <si>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</si>
  <si>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</si>
  <si>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</si>
  <si>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</si>
  <si>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</si>
  <si>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</si>
  <si>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</si>
  <si>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</si>
  <si>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</si>
  <si>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</si>
  <si>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</si>
  <si>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</si>
  <si>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</si>
  <si>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</si>
  <si>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</si>
  <si>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</si>
  <si>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</si>
  <si>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</si>
  <si>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</si>
  <si>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</si>
  <si>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</si>
  <si>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</si>
  <si>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</si>
  <si>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</si>
  <si>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</si>
  <si>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</si>
  <si>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</si>
  <si>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</si>
  <si>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</si>
  <si>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</si>
  <si>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</si>
  <si>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</si>
  <si>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</si>
  <si>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</si>
  <si>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</si>
  <si>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</si>
  <si>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</si>
  <si>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</si>
  <si>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</si>
  <si>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</si>
  <si>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</si>
  <si>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</si>
  <si>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</si>
  <si>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</si>
  <si>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</si>
  <si>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</si>
  <si>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</si>
  <si>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</si>
  <si>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</si>
  <si>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</si>
  <si>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</si>
  <si>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</si>
  <si>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</si>
  <si>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</si>
  <si>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</si>
  <si>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</si>
  <si>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</si>
  <si>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</si>
  <si>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</si>
  <si>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</si>
  <si>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</si>
  <si>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</si>
  <si>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</si>
  <si>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</si>
  <si>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</si>
  <si>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</si>
  <si>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</si>
  <si>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</si>
  <si>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</si>
  <si>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</si>
  <si>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</si>
  <si>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</si>
  <si>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</si>
  <si>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</si>
  <si>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</si>
  <si>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</si>
  <si>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</si>
  <si>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</si>
  <si>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</si>
  <si>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</si>
  <si>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</si>
  <si>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</si>
  <si>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</si>
  <si>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</si>
  <si>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</si>
  <si>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</si>
  <si>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</si>
  <si>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</si>
  <si>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</si>
  <si>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</si>
  <si>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</si>
  <si>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</si>
  <si>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</si>
  <si>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</si>
  <si>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</si>
  <si>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</si>
  <si>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</si>
  <si>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</si>
  <si>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</si>
  <si>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</si>
  <si>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</si>
  <si>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</si>
  <si>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</si>
  <si>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</si>
  <si>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</si>
  <si>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</si>
  <si>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</si>
  <si>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</si>
  <si>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</si>
  <si>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</si>
  <si>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</si>
  <si>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</si>
  <si>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</si>
  <si>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</si>
  <si>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</si>
  <si>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</si>
  <si>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</si>
  <si>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</si>
  <si>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</si>
  <si>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</si>
  <si>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</si>
  <si>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</si>
  <si>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</si>
  <si>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</si>
  <si>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</si>
  <si>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</si>
  <si>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</si>
  <si>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</si>
  <si>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</si>
  <si>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</si>
  <si>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</si>
  <si>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</si>
  <si>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</si>
  <si>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</si>
  <si>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</si>
  <si>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</si>
  <si>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</si>
  <si>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</si>
  <si>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</si>
  <si>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</si>
  <si>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</si>
  <si>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</si>
  <si>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</si>
  <si>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</si>
  <si>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</si>
  <si>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</si>
  <si>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</si>
  <si>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</si>
  <si>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</si>
  <si>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</si>
  <si>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</si>
  <si>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</si>
  <si>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</si>
  <si>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</si>
  <si>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</si>
  <si>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</si>
  <si>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</si>
  <si>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</si>
  <si>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</si>
  <si>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</si>
  <si>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</si>
  <si>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</si>
  <si>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</si>
  <si>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</si>
  <si>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</si>
  <si>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</si>
  <si>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</si>
  <si>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</si>
  <si>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</si>
  <si>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</si>
  <si>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</si>
  <si>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</si>
  <si>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</si>
  <si>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</si>
  <si>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</si>
  <si>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</si>
  <si>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</si>
  <si>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</si>
  <si>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</si>
  <si>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</si>
  <si>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</si>
  <si>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</si>
  <si>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</si>
  <si>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</si>
  <si>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</si>
  <si>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</si>
  <si>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</si>
  <si>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</si>
  <si>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</si>
  <si>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</si>
  <si>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</si>
  <si>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</si>
  <si>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</si>
  <si>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</si>
  <si>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</si>
  <si>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</si>
  <si>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</si>
  <si>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</si>
  <si>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</si>
  <si>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</si>
  <si>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</si>
  <si>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</si>
  <si>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</si>
  <si>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</si>
  <si>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</si>
  <si>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</si>
  <si>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</si>
  <si>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</si>
  <si>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</si>
  <si>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</si>
  <si>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</si>
  <si>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</si>
  <si>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</si>
  <si>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</si>
  <si>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</si>
  <si>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</si>
  <si>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</si>
  <si>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</si>
  <si>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</si>
  <si>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</si>
  <si>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</si>
  <si>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</si>
  <si>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</si>
  <si>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</si>
  <si>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</si>
  <si>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</si>
  <si>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</si>
  <si>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</si>
  <si>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</si>
  <si>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</si>
  <si>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</si>
  <si>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</si>
  <si>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</si>
  <si>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</si>
  <si>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</si>
  <si>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</si>
  <si>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</si>
  <si>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</si>
  <si>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</si>
  <si>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</si>
  <si>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</si>
  <si>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</si>
  <si>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</si>
  <si>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</si>
  <si>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</si>
  <si>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</si>
  <si>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</si>
  <si>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</si>
  <si>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</si>
  <si>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</si>
  <si>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</si>
  <si>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</si>
  <si>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</si>
  <si>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</si>
  <si>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</si>
  <si>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</si>
  <si>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</si>
  <si>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</si>
  <si>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</si>
  <si>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</si>
  <si>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</si>
  <si>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</si>
  <si>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</si>
  <si>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</si>
  <si>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</si>
  <si>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</si>
  <si>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</si>
  <si>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</si>
  <si>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</si>
  <si>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</si>
  <si>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</si>
  <si>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</si>
  <si>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</si>
  <si>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</si>
  <si>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</si>
  <si>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</si>
  <si>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</si>
  <si>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</si>
  <si>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</si>
  <si>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</si>
  <si>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</si>
  <si>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</si>
  <si>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</si>
  <si>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</si>
  <si>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</si>
  <si>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</si>
  <si>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</si>
  <si>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</si>
  <si>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</si>
  <si>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</si>
  <si>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</si>
  <si>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</si>
  <si>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</si>
  <si>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</si>
  <si>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</si>
  <si>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</si>
  <si>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</si>
  <si>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</si>
  <si>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</si>
  <si>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</si>
  <si>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</si>
  <si>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</si>
  <si>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</si>
  <si>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</si>
  <si>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</si>
  <si>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</si>
  <si>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</si>
  <si>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</si>
  <si>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</si>
  <si>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</si>
  <si>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</si>
  <si>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</si>
  <si>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</si>
  <si>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</si>
  <si>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</si>
  <si>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</si>
  <si>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</si>
  <si>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</si>
  <si>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</si>
  <si>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</si>
  <si>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</si>
  <si>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</si>
  <si>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</si>
  <si>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</si>
  <si>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</si>
  <si>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</si>
  <si>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</si>
  <si>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</si>
  <si>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</si>
  <si>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</si>
  <si>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</si>
  <si>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</si>
  <si>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</si>
  <si>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</si>
  <si>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</si>
  <si>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</si>
  <si>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</si>
  <si>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</si>
  <si>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</si>
  <si>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</si>
  <si>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</si>
  <si>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</si>
  <si>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</si>
  <si>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</si>
  <si>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</si>
  <si>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</si>
  <si>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</si>
  <si>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</si>
  <si>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</si>
  <si>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</si>
  <si>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</si>
  <si>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</si>
  <si>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</si>
  <si>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</si>
  <si>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</si>
  <si>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</si>
  <si>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</si>
  <si>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</si>
  <si>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</si>
  <si>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</si>
  <si>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</si>
  <si>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</si>
  <si>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</si>
  <si>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</si>
  <si>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</si>
  <si>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</si>
  <si>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</si>
  <si>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</si>
  <si>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</si>
  <si>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</si>
  <si>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</si>
  <si>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</si>
  <si>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</si>
  <si>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</si>
  <si>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</si>
  <si>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</si>
  <si>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</si>
  <si>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</si>
  <si>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</si>
  <si>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</si>
  <si>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</si>
  <si>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</si>
  <si>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</si>
  <si>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</si>
  <si>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</si>
  <si>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</si>
  <si>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</si>
  <si>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</si>
  <si>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</si>
  <si>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</si>
  <si>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</si>
  <si>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</si>
  <si>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</si>
  <si>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</si>
  <si>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</si>
  <si>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</si>
  <si>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</si>
  <si>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</si>
  <si>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</si>
  <si>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</si>
  <si>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</si>
  <si>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</si>
  <si>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</si>
  <si>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</si>
  <si>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</si>
  <si>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</si>
  <si>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</si>
  <si>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</si>
  <si>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</si>
  <si>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</si>
  <si>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</si>
  <si>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</si>
  <si>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</si>
  <si>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</si>
  <si>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</si>
  <si>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</si>
  <si>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</si>
  <si>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</si>
  <si>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</si>
  <si>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</si>
  <si>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</si>
  <si>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</si>
  <si>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</si>
  <si>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</si>
  <si>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</si>
  <si>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</si>
  <si>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</si>
  <si>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</si>
  <si>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</si>
  <si>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</si>
  <si>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</si>
  <si>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</si>
  <si>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</si>
  <si>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</si>
  <si>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</si>
  <si>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</si>
  <si>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</si>
  <si>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</si>
  <si>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</si>
  <si>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</si>
  <si>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</si>
  <si>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</si>
  <si>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</si>
  <si>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</si>
  <si>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</si>
  <si>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</si>
  <si>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</si>
  <si>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</si>
  <si>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</si>
  <si>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</si>
  <si>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</si>
  <si>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</si>
  <si>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</si>
  <si>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</si>
  <si>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</si>
  <si>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</si>
  <si>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</si>
  <si>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</si>
  <si>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</si>
  <si>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</si>
  <si>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</si>
  <si>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</si>
  <si>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</si>
  <si>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</si>
  <si>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</si>
  <si>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</si>
  <si>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</si>
  <si>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</si>
  <si>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</si>
  <si>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</si>
  <si>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</si>
  <si>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</si>
  <si>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</si>
  <si>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</si>
  <si>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</si>
  <si>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</si>
  <si>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</si>
  <si>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</si>
  <si>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</si>
  <si>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</si>
  <si>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</si>
  <si>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</si>
  <si>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</si>
  <si>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</si>
  <si>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</si>
  <si>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</si>
  <si>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</si>
  <si>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</si>
  <si>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</si>
  <si>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</si>
  <si>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</si>
  <si>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</si>
  <si>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</si>
  <si>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</si>
  <si>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</si>
  <si>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</si>
  <si>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</si>
  <si>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</si>
  <si>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</si>
  <si>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</si>
  <si>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</si>
  <si>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</si>
  <si>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</si>
  <si>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</si>
  <si>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</si>
  <si>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</si>
  <si>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</si>
  <si>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</si>
  <si>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</si>
  <si>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</si>
  <si>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</si>
  <si>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</si>
  <si>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</si>
  <si>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</si>
  <si>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</si>
  <si>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</si>
  <si>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</si>
  <si>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</si>
  <si>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</si>
  <si>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</si>
  <si>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</si>
  <si>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</si>
  <si>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</si>
  <si>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</si>
  <si>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</si>
  <si>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</si>
  <si>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</si>
  <si>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</si>
  <si>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</si>
  <si>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</si>
  <si>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</si>
  <si>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</si>
  <si>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</si>
  <si>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</si>
  <si>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</si>
  <si>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</si>
  <si>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</si>
  <si>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</si>
  <si>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</si>
  <si>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</si>
  <si>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</si>
  <si>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</si>
  <si>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</si>
  <si>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</si>
  <si>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</si>
  <si>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</si>
  <si>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</si>
  <si>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</si>
  <si>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</si>
  <si>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</si>
  <si>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</si>
  <si>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</si>
  <si>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</si>
  <si>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</si>
  <si>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</si>
  <si>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</si>
  <si>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</si>
  <si>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</si>
  <si>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</si>
  <si>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</si>
  <si>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</si>
  <si>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</si>
  <si>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</si>
  <si>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</si>
  <si>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</si>
  <si>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</si>
  <si>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</si>
  <si>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</si>
  <si>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</si>
  <si>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</si>
  <si>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</si>
  <si>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</si>
  <si>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</si>
  <si>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</si>
  <si>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</si>
  <si>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</si>
  <si>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</si>
  <si>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</si>
  <si>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</si>
  <si>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</si>
  <si>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</si>
  <si>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</si>
  <si>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</si>
  <si>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</si>
  <si>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</si>
  <si>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</si>
  <si>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</si>
  <si>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</si>
  <si>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</si>
  <si>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</si>
  <si>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</si>
  <si>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</si>
  <si>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</si>
  <si>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</si>
  <si>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</si>
  <si>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</si>
  <si>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</si>
  <si>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</si>
  <si>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</si>
  <si>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</si>
  <si>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</si>
  <si>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</si>
  <si>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</si>
  <si>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</si>
  <si>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</si>
  <si>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</si>
  <si>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</si>
  <si>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</si>
  <si>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</si>
  <si>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</si>
  <si>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</si>
  <si>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</si>
  <si>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</si>
  <si>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</si>
  <si>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</si>
  <si>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</si>
  <si>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</si>
  <si>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</si>
  <si>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</si>
  <si>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</si>
  <si>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</si>
  <si>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</si>
  <si>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</si>
  <si>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</si>
  <si>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</si>
  <si>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</si>
  <si>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</si>
  <si>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</si>
  <si>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</si>
  <si>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</si>
  <si>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</si>
  <si>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</si>
  <si>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</si>
  <si>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</si>
  <si>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</si>
  <si>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</si>
  <si>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</si>
  <si>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</si>
  <si>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</si>
  <si>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</si>
  <si>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</si>
  <si>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</si>
  <si>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</si>
  <si>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</si>
  <si>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</si>
  <si>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</si>
  <si>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</si>
  <si>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</si>
  <si>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</si>
  <si>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</si>
  <si>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</si>
  <si>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</si>
  <si>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</si>
  <si>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</si>
  <si>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</si>
  <si>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</si>
  <si>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</si>
  <si>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</si>
  <si>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</si>
  <si>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</si>
  <si>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</si>
  <si>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</si>
  <si>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</si>
  <si>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</si>
  <si>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</si>
  <si>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</si>
  <si>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</si>
  <si>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</si>
  <si>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</si>
  <si>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</si>
  <si>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</si>
  <si>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</si>
  <si>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</si>
  <si>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</si>
  <si>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</si>
  <si>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</si>
  <si>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</si>
  <si>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</si>
  <si>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</si>
  <si>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</si>
  <si>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</si>
  <si>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</si>
  <si>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</si>
  <si>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</si>
  <si>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</si>
  <si>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</si>
  <si>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</si>
  <si>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</si>
  <si>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</si>
  <si>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</si>
  <si>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</si>
  <si>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</si>
  <si>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</si>
  <si>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</si>
  <si>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</si>
  <si>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</si>
  <si>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</si>
  <si>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</si>
  <si>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</si>
  <si>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</si>
  <si>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</si>
  <si>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</si>
  <si>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</si>
  <si>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</si>
  <si>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</si>
  <si>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</si>
  <si>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</si>
  <si>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</si>
  <si>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</si>
  <si>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</si>
  <si>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</si>
  <si>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</si>
  <si>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</si>
  <si>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</si>
  <si>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</si>
  <si>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</si>
  <si>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</si>
  <si>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</si>
  <si>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</si>
  <si>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</si>
  <si>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</si>
  <si>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</si>
  <si>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</si>
  <si>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</si>
  <si>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</si>
  <si>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</si>
  <si>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</si>
  <si>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</si>
  <si>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</si>
  <si>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</si>
  <si>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</si>
  <si>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</si>
  <si>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</si>
  <si>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</si>
  <si>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</si>
  <si>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</si>
  <si>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</si>
  <si>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</si>
  <si>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</si>
  <si>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</si>
  <si>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</si>
  <si>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</si>
  <si>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</si>
  <si>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</si>
  <si>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</si>
  <si>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</si>
  <si>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</si>
  <si>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</si>
  <si>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</si>
  <si>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</si>
  <si>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</si>
  <si>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</si>
  <si>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</si>
  <si>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</si>
  <si>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</si>
  <si>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</si>
  <si>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</si>
  <si>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</si>
  <si>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</si>
  <si>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</si>
  <si>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</si>
  <si>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</si>
  <si>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</si>
  <si>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</si>
  <si>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</si>
  <si>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</si>
  <si>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</si>
  <si>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</si>
  <si>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</si>
  <si>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</si>
  <si>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</si>
  <si>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</si>
  <si>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</si>
  <si>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</si>
  <si>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</si>
  <si>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</si>
  <si>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</si>
  <si>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</si>
  <si>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</si>
  <si>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</si>
  <si>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</si>
  <si>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</si>
  <si>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</si>
  <si>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</si>
  <si>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</si>
  <si>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</si>
  <si>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</si>
  <si>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</si>
  <si>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</si>
  <si>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</si>
  <si>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</si>
  <si>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</si>
  <si>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</si>
  <si>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</si>
  <si>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</si>
  <si>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</si>
  <si>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</si>
  <si>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</si>
  <si>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</si>
  <si>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</si>
  <si>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</si>
  <si>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</si>
  <si>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</si>
  <si>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</si>
  <si>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</si>
  <si>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</si>
  <si>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</si>
  <si>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</si>
  <si>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</si>
  <si>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</si>
  <si>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</si>
  <si>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</si>
  <si>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</si>
  <si>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</si>
  <si>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</si>
  <si>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</si>
  <si>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</si>
  <si>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</si>
  <si>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</si>
  <si>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</si>
  <si>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</si>
  <si>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</si>
  <si>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</si>
  <si>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</si>
  <si>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</si>
  <si>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</si>
  <si>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</si>
  <si>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</si>
  <si>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</si>
  <si>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</si>
  <si>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</si>
  <si>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</si>
  <si>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</si>
  <si>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</si>
  <si>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</si>
  <si>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</si>
  <si>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</si>
  <si>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</si>
  <si>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</si>
  <si>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</si>
  <si>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</si>
  <si>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</si>
  <si>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</si>
  <si>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</si>
  <si>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</si>
  <si>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</si>
  <si>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</si>
  <si>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</si>
  <si>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</si>
  <si>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</si>
  <si>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</si>
  <si>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</si>
  <si>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</si>
  <si>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</si>
  <si>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</si>
  <si>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</si>
  <si>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</si>
  <si>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</si>
  <si>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</si>
  <si>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</si>
  <si>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</si>
  <si>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</si>
  <si>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</si>
  <si>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</si>
  <si>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</si>
  <si>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</si>
  <si>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</si>
  <si>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</si>
  <si>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</si>
  <si>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</si>
  <si>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</si>
  <si>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</si>
  <si>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</si>
  <si>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</si>
  <si>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</si>
  <si>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</si>
  <si>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</si>
  <si>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</si>
  <si>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</si>
  <si>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</si>
  <si>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</si>
  <si>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</si>
  <si>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</si>
  <si>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</si>
  <si>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</si>
  <si>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</si>
  <si>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</si>
  <si>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</si>
  <si>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</si>
  <si>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</si>
  <si>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</si>
  <si>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</si>
  <si>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</si>
  <si>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</si>
  <si>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</si>
  <si>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</si>
  <si>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</si>
  <si>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</si>
  <si>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</si>
  <si>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</si>
  <si>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</si>
  <si>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</si>
  <si>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</si>
  <si>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</si>
  <si>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</si>
  <si>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</si>
  <si>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</si>
  <si>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</si>
  <si>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</si>
  <si>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</si>
  <si>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</si>
  <si>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</si>
  <si>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</si>
  <si>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</si>
  <si>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</si>
  <si>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</si>
  <si>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</si>
  <si>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</si>
  <si>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</si>
  <si>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</si>
  <si>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</si>
  <si>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</si>
  <si>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</si>
  <si>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</si>
  <si>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</si>
  <si>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</si>
  <si>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</si>
  <si>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</si>
  <si>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</si>
  <si>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</si>
  <si>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</si>
  <si>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</si>
  <si>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</si>
  <si>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</si>
  <si>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</si>
  <si>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</si>
  <si>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</si>
  <si>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</si>
  <si>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</si>
  <si>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</si>
  <si>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</si>
  <si>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</si>
  <si>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</si>
  <si>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</si>
  <si>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</si>
  <si>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</si>
  <si>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</si>
  <si>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</si>
  <si>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</si>
  <si>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</si>
  <si>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</si>
  <si>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</si>
  <si>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</si>
  <si>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</si>
  <si>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</si>
  <si>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</si>
  <si>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</si>
  <si>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</si>
  <si>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</si>
  <si>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</si>
  <si>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</si>
  <si>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</si>
  <si>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</si>
  <si>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</si>
  <si>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</si>
  <si>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</si>
  <si>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</si>
  <si>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</si>
  <si>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</si>
  <si>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</si>
  <si>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</si>
  <si>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</si>
  <si>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</si>
  <si>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</si>
  <si>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</si>
  <si>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</si>
  <si>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</si>
  <si>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</si>
  <si>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</si>
  <si>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</si>
  <si>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</si>
  <si>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</si>
  <si>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</si>
  <si>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</si>
  <si>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</si>
  <si>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</si>
  <si>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</si>
  <si>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</si>
  <si>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</si>
  <si>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</si>
  <si>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</si>
  <si>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</si>
  <si>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</si>
  <si>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</si>
  <si>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</si>
  <si>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</si>
  <si>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</si>
  <si>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</si>
  <si>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</si>
  <si>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</si>
  <si>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</si>
  <si>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</si>
  <si>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</si>
  <si>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</si>
  <si>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</si>
  <si>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</si>
  <si>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</si>
  <si>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</si>
  <si>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</si>
  <si>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</si>
  <si>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</si>
  <si>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</si>
  <si>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</si>
  <si>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</si>
  <si>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</si>
  <si>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</si>
  <si>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</si>
  <si>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</si>
  <si>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</si>
  <si>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</si>
  <si>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</si>
  <si>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</si>
  <si>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</si>
  <si>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</si>
  <si>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</si>
  <si>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</si>
  <si>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</si>
  <si>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</si>
  <si>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</si>
  <si>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</si>
  <si>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</si>
  <si>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</si>
  <si>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</si>
  <si>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</si>
  <si>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</si>
  <si>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</si>
  <si>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</si>
  <si>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</si>
  <si>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</si>
  <si>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</si>
  <si>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</si>
  <si>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</si>
  <si>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</si>
  <si>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</si>
  <si>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</si>
  <si>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</si>
  <si>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</si>
  <si>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</si>
  <si>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</si>
  <si>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</si>
  <si>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</si>
  <si>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</si>
  <si>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</si>
  <si>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</si>
  <si>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</si>
  <si>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</si>
  <si>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</si>
  <si>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</si>
  <si>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</si>
  <si>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</si>
  <si>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</si>
  <si>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</si>
  <si>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</si>
  <si>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</si>
  <si>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</si>
  <si>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</si>
  <si>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</si>
  <si>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</si>
  <si>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</si>
  <si>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</si>
  <si>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</si>
  <si>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</si>
  <si>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</si>
  <si>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</si>
  <si>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</si>
  <si>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</si>
  <si>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</si>
  <si>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</si>
  <si>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</si>
  <si>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</si>
  <si>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</si>
  <si>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</si>
  <si>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</si>
  <si>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</si>
  <si>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</si>
  <si>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</si>
  <si>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</si>
  <si>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</si>
  <si>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</si>
  <si>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</si>
  <si>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</si>
  <si>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</si>
  <si>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</si>
  <si>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</si>
  <si>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</si>
  <si>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</si>
  <si>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</si>
  <si>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</si>
  <si>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</si>
  <si>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</si>
  <si>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</si>
  <si>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</si>
  <si>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</si>
  <si>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</si>
  <si>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</si>
  <si>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</si>
  <si>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</si>
  <si>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</si>
  <si>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</si>
  <si>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</si>
  <si>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</si>
  <si>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</si>
  <si>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</si>
  <si>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</si>
  <si>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</si>
  <si>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</si>
  <si>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</si>
  <si>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</si>
  <si>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</si>
  <si>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</si>
  <si>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</si>
  <si>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</si>
  <si>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</si>
  <si>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</si>
  <si>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</si>
  <si>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</si>
  <si>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</si>
  <si>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</si>
  <si>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</si>
  <si>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</si>
  <si>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</si>
  <si>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</si>
  <si>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</si>
  <si>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</si>
  <si>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</si>
  <si>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</si>
  <si>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</si>
  <si>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</si>
  <si>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</si>
  <si>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</si>
  <si>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</si>
  <si>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</si>
  <si>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</si>
  <si>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</si>
  <si>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</si>
  <si>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</si>
  <si>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</si>
  <si>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</si>
  <si>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</si>
  <si>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</si>
  <si>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</si>
  <si>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</si>
  <si>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</si>
  <si>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</si>
  <si>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</si>
  <si>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</si>
  <si>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</si>
  <si>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</si>
  <si>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</si>
  <si>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</si>
  <si>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</si>
  <si>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</si>
  <si>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</si>
  <si>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</si>
  <si>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</si>
  <si>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</si>
  <si>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</si>
  <si>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</si>
  <si>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</si>
  <si>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</si>
  <si>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</si>
  <si>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</si>
  <si>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</si>
  <si>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</si>
  <si>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</si>
  <si>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</si>
  <si>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</si>
  <si>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</si>
  <si>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</si>
  <si>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</si>
  <si>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</si>
  <si>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</si>
  <si>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</si>
  <si>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</si>
  <si>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</si>
  <si>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</si>
  <si>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</si>
  <si>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</si>
  <si>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</si>
  <si>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</si>
  <si>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</si>
  <si>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</si>
  <si>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</si>
  <si>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</si>
  <si>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</si>
  <si>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</si>
  <si>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</si>
  <si>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</si>
  <si>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</si>
  <si>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</si>
  <si>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</si>
  <si>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</si>
  <si>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</si>
  <si>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</si>
  <si>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</si>
  <si>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</si>
  <si>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</si>
  <si>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</si>
  <si>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</si>
  <si>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</si>
  <si>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</si>
  <si>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</si>
  <si>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</si>
  <si>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</si>
  <si>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</si>
  <si>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</si>
  <si>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</si>
  <si>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</si>
  <si>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</si>
  <si>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</si>
  <si>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</si>
  <si>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</si>
  <si>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</si>
  <si>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</si>
  <si>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</si>
  <si>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</si>
  <si>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</si>
  <si>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</si>
  <si>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</si>
  <si>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</si>
  <si>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</si>
  <si>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</si>
  <si>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</si>
  <si>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</si>
  <si>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</si>
  <si>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</si>
  <si>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</si>
  <si>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</si>
  <si>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</si>
  <si>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</si>
  <si>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</si>
  <si>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</si>
  <si>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</si>
  <si>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</si>
  <si>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</si>
  <si>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</si>
  <si>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</si>
  <si>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</si>
  <si>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</si>
  <si>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</si>
  <si>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</si>
  <si>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</si>
  <si>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</si>
  <si>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</si>
  <si>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</si>
  <si>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</si>
  <si>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</si>
  <si>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</si>
  <si>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</si>
  <si>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</si>
  <si>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</si>
  <si>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</si>
  <si>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</si>
  <si>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</si>
  <si>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</si>
  <si>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</si>
  <si>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</si>
  <si>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</si>
  <si>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</si>
  <si>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</si>
  <si>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</si>
  <si>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</si>
  <si>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</si>
  <si>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</si>
  <si>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</si>
  <si>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</si>
  <si>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</si>
  <si>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</si>
  <si>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</si>
  <si>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</si>
  <si>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</si>
  <si>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</si>
  <si>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</si>
  <si>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</si>
  <si>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</si>
  <si>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</si>
  <si>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</si>
  <si>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</si>
  <si>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</si>
  <si>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</si>
  <si>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</si>
  <si>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</si>
  <si>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</si>
  <si>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</si>
  <si>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</si>
  <si>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</si>
  <si>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</si>
  <si>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</si>
  <si>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</si>
  <si>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</si>
  <si>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</si>
  <si>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</si>
  <si>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</si>
  <si>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</si>
  <si>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</si>
  <si>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</si>
  <si>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</si>
  <si>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</si>
  <si>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</si>
  <si>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</si>
  <si>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</si>
  <si>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</si>
  <si>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</si>
  <si>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</si>
  <si>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</si>
  <si>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</si>
  <si>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</si>
  <si>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</si>
  <si>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</si>
  <si>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</si>
  <si>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</si>
  <si>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</si>
  <si>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</si>
  <si>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</si>
  <si>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</si>
  <si>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</si>
  <si>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</si>
  <si>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</si>
  <si>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</si>
  <si>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</si>
  <si>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</si>
  <si>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</si>
  <si>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</si>
  <si>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</si>
  <si>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</si>
  <si>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</si>
  <si>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</si>
  <si>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</si>
  <si>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</si>
  <si>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</si>
  <si>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</si>
  <si>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</si>
  <si>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</si>
  <si>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</si>
  <si>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</si>
  <si>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</si>
  <si>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</si>
  <si>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</si>
  <si>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</si>
  <si>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</si>
  <si>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</si>
  <si>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</si>
  <si>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</si>
  <si>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</si>
  <si>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</si>
  <si>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</si>
  <si>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</si>
  <si>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</si>
  <si>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</si>
  <si>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</si>
  <si>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</si>
  <si>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</si>
  <si>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</si>
  <si>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</si>
  <si>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</si>
  <si>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</si>
  <si>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</si>
  <si>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</si>
  <si>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</si>
  <si>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</si>
  <si>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</si>
  <si>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</si>
  <si>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</si>
  <si>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</si>
  <si>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</si>
  <si>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</si>
  <si>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</si>
  <si>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</si>
  <si>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</si>
  <si>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</si>
  <si>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</si>
  <si>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</si>
  <si>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</si>
  <si>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</si>
  <si>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</si>
  <si>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</si>
  <si>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</si>
  <si>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</si>
  <si>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</si>
  <si>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</si>
  <si>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</si>
  <si>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</si>
  <si>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</si>
  <si>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</si>
  <si>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</si>
  <si>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</si>
  <si>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</si>
  <si>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</si>
  <si>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</si>
  <si>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</si>
  <si>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</si>
  <si>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</si>
  <si>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</si>
  <si>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</si>
  <si>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</si>
  <si>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</si>
  <si>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</si>
  <si>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</si>
  <si>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</si>
  <si>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</si>
  <si>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</si>
  <si>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</si>
  <si>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</si>
  <si>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</si>
  <si>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</si>
  <si>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</si>
  <si>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</si>
  <si>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</si>
  <si>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</si>
  <si>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</si>
  <si>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</si>
  <si>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</si>
  <si>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</si>
  <si>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</si>
  <si>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</si>
  <si>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</si>
  <si>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</si>
  <si>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</si>
  <si>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</si>
  <si>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</si>
  <si>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</si>
  <si>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</si>
  <si>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</si>
  <si>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</si>
  <si>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</si>
  <si>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</si>
  <si>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</si>
  <si>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</si>
  <si>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</si>
  <si>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</si>
  <si>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</si>
  <si>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</si>
  <si>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</si>
  <si>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</si>
  <si>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</si>
  <si>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</si>
  <si>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</si>
  <si>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</si>
  <si>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</si>
  <si>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</si>
  <si>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</si>
  <si>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</si>
  <si>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</si>
  <si>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</si>
  <si>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</si>
  <si>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</si>
  <si>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</si>
  <si>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</si>
  <si>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</si>
  <si>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</si>
  <si>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</si>
  <si>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</si>
  <si>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</si>
  <si>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</si>
  <si>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</si>
  <si>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</si>
  <si>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</si>
  <si>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</si>
  <si>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</si>
  <si>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</si>
  <si>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</si>
  <si>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</si>
  <si>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</si>
  <si>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</si>
  <si>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</si>
  <si>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</si>
  <si>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</si>
  <si>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</si>
  <si>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</si>
  <si>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</si>
  <si>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</si>
  <si>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</si>
  <si>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</si>
  <si>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</si>
  <si>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</si>
  <si>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</si>
  <si>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</si>
  <si>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</si>
  <si>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</si>
  <si>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</si>
  <si>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</si>
  <si>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</si>
  <si>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</si>
  <si>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</si>
  <si>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</si>
  <si>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</si>
  <si>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</si>
  <si>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</si>
  <si>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</si>
  <si>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</si>
  <si>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</si>
  <si>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</si>
  <si>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</si>
  <si>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</si>
  <si>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</si>
  <si>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</si>
  <si>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</si>
  <si>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</si>
  <si>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</si>
  <si>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</si>
  <si>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</si>
  <si>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</si>
  <si>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</si>
  <si>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</si>
  <si>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</si>
  <si>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</si>
  <si>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</si>
  <si>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</si>
  <si>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</si>
  <si>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</si>
  <si>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</si>
  <si>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</si>
  <si>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</si>
  <si>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</si>
  <si>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</si>
  <si>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</si>
  <si>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</si>
  <si>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</si>
  <si>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</si>
  <si>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</si>
  <si>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</si>
  <si>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</si>
  <si>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</si>
  <si>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</si>
  <si>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</si>
  <si>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</si>
  <si>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</si>
  <si>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</si>
  <si>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</si>
  <si>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</si>
  <si>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</si>
  <si>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</si>
  <si>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</si>
  <si>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</si>
  <si>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</si>
  <si>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</si>
  <si>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</si>
  <si>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</si>
  <si>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</si>
  <si>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</si>
  <si>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</si>
  <si>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</si>
  <si>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</si>
  <si>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</si>
  <si>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</si>
  <si>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</si>
  <si>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</si>
  <si>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</si>
  <si>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</si>
  <si>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</si>
  <si>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</si>
  <si>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</si>
  <si>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</si>
  <si>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</si>
  <si>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</si>
  <si>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</si>
  <si>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</si>
  <si>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</si>
  <si>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</si>
  <si>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</si>
  <si>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</si>
  <si>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</si>
  <si>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</si>
  <si>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</si>
  <si>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</si>
  <si>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</si>
  <si>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</si>
  <si>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</si>
  <si>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</si>
  <si>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</si>
  <si>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</si>
  <si>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</si>
  <si>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</si>
  <si>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</si>
  <si>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</si>
  <si>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</si>
  <si>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</si>
  <si>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</si>
  <si>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</si>
  <si>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</si>
  <si>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</si>
  <si>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</si>
  <si>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</si>
  <si>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</si>
  <si>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</si>
  <si>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</si>
  <si>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</si>
  <si>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</si>
  <si>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</si>
  <si>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</si>
  <si>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</si>
  <si>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</si>
  <si>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</si>
  <si>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</si>
  <si>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</si>
  <si>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</si>
  <si>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</si>
  <si>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</si>
  <si>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</si>
  <si>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</si>
  <si>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</si>
  <si>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</si>
  <si>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</si>
  <si>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</si>
  <si>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</si>
  <si>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</si>
  <si>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</si>
  <si>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</si>
  <si>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</si>
  <si>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</si>
  <si>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</si>
  <si>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</si>
  <si>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</si>
  <si>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</si>
  <si>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</si>
  <si>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</si>
  <si>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</si>
  <si>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</si>
  <si>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</si>
  <si>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</si>
  <si>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</si>
  <si>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</si>
  <si>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</si>
  <si>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</si>
  <si>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</si>
  <si>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</si>
  <si>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</si>
  <si>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</si>
  <si>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</si>
  <si>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</si>
  <si>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</si>
  <si>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</si>
  <si>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</si>
  <si>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</si>
  <si>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</si>
  <si>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</si>
  <si>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</si>
  <si>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</si>
  <si>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</si>
  <si>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</si>
  <si>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</si>
  <si>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</si>
  <si>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</si>
  <si>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</si>
  <si>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</si>
  <si>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</si>
  <si>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</si>
  <si>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</si>
  <si>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</si>
  <si>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</si>
  <si>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</si>
  <si>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</si>
  <si>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</si>
  <si>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</si>
  <si>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</si>
  <si>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</si>
  <si>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</si>
  <si>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</si>
  <si>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</si>
  <si>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</si>
  <si>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</si>
  <si>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</si>
  <si>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</si>
  <si>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</si>
  <si>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</si>
  <si>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</si>
  <si>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</si>
  <si>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</si>
  <si>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</si>
  <si>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</si>
  <si>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</si>
  <si>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</si>
  <si>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</si>
  <si>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</si>
  <si>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</si>
  <si>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</si>
  <si>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</si>
  <si>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</si>
  <si>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</si>
  <si>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</si>
  <si>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</si>
  <si>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</si>
  <si>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</si>
  <si>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</si>
  <si>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</si>
  <si>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</si>
  <si>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</si>
  <si>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</si>
  <si>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</si>
  <si>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</si>
  <si>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</si>
  <si>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</si>
  <si>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</si>
  <si>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</si>
  <si>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</si>
  <si>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</si>
  <si>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</si>
  <si>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</si>
  <si>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</si>
  <si>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</si>
  <si>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</si>
  <si>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</si>
  <si>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</si>
  <si>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</si>
  <si>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</si>
  <si>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</si>
  <si>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</si>
  <si>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</si>
  <si>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</si>
  <si>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</si>
  <si>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</si>
  <si>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</si>
  <si>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</si>
  <si>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</si>
  <si>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</si>
  <si>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</si>
  <si>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</si>
  <si>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</si>
  <si>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</si>
  <si>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</si>
  <si>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</si>
  <si>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</si>
  <si>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</si>
  <si>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</si>
  <si>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</si>
  <si>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</si>
  <si>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</si>
  <si>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</si>
  <si>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</si>
  <si>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</si>
  <si>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</si>
  <si>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</si>
  <si>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</si>
  <si>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</si>
  <si>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</si>
  <si>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</si>
  <si>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</si>
  <si>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</si>
  <si>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</si>
  <si>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</si>
  <si>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</si>
  <si>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</si>
  <si>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</si>
  <si>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</si>
  <si>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</si>
  <si>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</si>
  <si>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</si>
  <si>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</si>
  <si>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</si>
  <si>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</si>
  <si>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</si>
  <si>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</si>
  <si>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</si>
  <si>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</si>
  <si>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</si>
  <si>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</si>
  <si>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</si>
  <si>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</si>
  <si>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</si>
  <si>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</si>
  <si>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</si>
  <si>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</si>
  <si>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</si>
  <si>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</si>
  <si>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</si>
  <si>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</si>
  <si>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</si>
  <si>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</si>
  <si>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</si>
  <si>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</si>
  <si>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</si>
  <si>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</si>
  <si>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</si>
  <si>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</si>
  <si>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</si>
  <si>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</si>
  <si>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</si>
  <si>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</si>
  <si>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</si>
  <si>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</si>
  <si>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</si>
  <si>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</si>
  <si>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</si>
  <si>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</si>
  <si>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</si>
  <si>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</si>
  <si>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</si>
  <si>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</si>
  <si>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</si>
  <si>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</si>
  <si>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</si>
  <si>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</si>
  <si>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</si>
  <si>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</si>
  <si>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</si>
  <si>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</si>
  <si>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</si>
  <si>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</si>
  <si>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</si>
  <si>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</si>
  <si>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</si>
  <si>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</si>
  <si>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</si>
  <si>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</si>
  <si>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</si>
  <si>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</si>
  <si>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</si>
  <si>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</si>
  <si>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</si>
  <si>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</si>
  <si>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</si>
  <si>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</si>
  <si>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</si>
  <si>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</si>
  <si>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</si>
  <si>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</si>
  <si>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</si>
  <si>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</si>
  <si>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</si>
  <si>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</si>
  <si>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</si>
  <si>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</si>
  <si>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</si>
  <si>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</si>
  <si>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</si>
  <si>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</si>
  <si>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</si>
  <si>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</si>
  <si>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</si>
  <si>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</si>
  <si>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</si>
  <si>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</si>
  <si>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</si>
  <si>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</si>
  <si>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</si>
  <si>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</si>
  <si>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</si>
  <si>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</si>
  <si>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</si>
  <si>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</si>
  <si>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</si>
  <si>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</si>
  <si>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</si>
  <si>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</si>
  <si>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</si>
  <si>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</si>
  <si>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</si>
  <si>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</si>
  <si>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</si>
  <si>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</si>
  <si>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</si>
  <si>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</si>
  <si>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</si>
  <si>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</si>
  <si>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</si>
  <si>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</si>
  <si>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</si>
  <si>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</si>
  <si>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</si>
  <si>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</si>
  <si>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</si>
  <si>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</si>
  <si>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</si>
  <si>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</si>
  <si>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</si>
  <si>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</si>
  <si>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</si>
  <si>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</si>
  <si>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</si>
  <si>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</si>
  <si>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</si>
  <si>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</si>
  <si>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</si>
  <si>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</si>
  <si>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</si>
  <si>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</si>
  <si>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</si>
  <si>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</si>
  <si>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</si>
  <si>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</si>
  <si>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</si>
  <si>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</si>
  <si>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</si>
  <si>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</si>
  <si>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</si>
  <si>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</si>
  <si>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</si>
  <si>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</si>
  <si>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</si>
  <si>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</si>
  <si>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</si>
  <si>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</si>
  <si>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</si>
  <si>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</si>
  <si>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</si>
  <si>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</si>
  <si>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</si>
  <si>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</si>
  <si>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</si>
  <si>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</si>
  <si>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</si>
  <si>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</si>
  <si>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</si>
  <si>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</si>
  <si>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</si>
  <si>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</si>
  <si>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</si>
  <si>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</si>
  <si>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</si>
  <si>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</si>
  <si>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</si>
  <si>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</si>
  <si>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</si>
  <si>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</si>
  <si>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</si>
  <si>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</si>
  <si>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</si>
  <si>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</si>
  <si>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</si>
  <si>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</si>
  <si>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</si>
  <si>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</si>
  <si>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</si>
  <si>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</si>
  <si>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</si>
  <si>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</si>
  <si>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</si>
  <si>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</si>
  <si>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</si>
  <si>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</si>
  <si>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</si>
  <si>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</si>
  <si>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</si>
  <si>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</si>
  <si>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</si>
  <si>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</si>
  <si>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</si>
  <si>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</si>
  <si>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</si>
  <si>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</si>
  <si>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</si>
  <si>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</si>
  <si>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</si>
  <si>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</si>
  <si>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</si>
  <si>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</si>
  <si>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</si>
  <si>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</si>
  <si>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</si>
  <si>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</si>
  <si>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</si>
  <si>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</si>
  <si>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</si>
  <si>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</si>
  <si>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</si>
  <si>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</si>
  <si>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</si>
  <si>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</si>
  <si>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</si>
  <si>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</si>
  <si>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</si>
  <si>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</si>
  <si>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</si>
  <si>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</si>
  <si>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</si>
  <si>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</si>
  <si>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</si>
  <si>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</si>
  <si>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</si>
  <si>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</si>
  <si>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</si>
  <si>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</si>
  <si>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</si>
  <si>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</si>
  <si>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</si>
  <si>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</si>
  <si>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</si>
  <si>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</si>
  <si>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</si>
  <si>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</si>
  <si>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</si>
  <si>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</si>
  <si>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</si>
  <si>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</si>
  <si>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</si>
  <si>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</si>
  <si>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</si>
  <si>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</si>
  <si>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</si>
  <si>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</si>
  <si>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</si>
  <si>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</si>
  <si>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</si>
  <si>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</si>
  <si>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</si>
  <si>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</si>
  <si>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</si>
  <si>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</si>
  <si>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</si>
  <si>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</si>
  <si>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</si>
  <si>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</si>
  <si>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</si>
  <si>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</si>
  <si>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</si>
  <si>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</si>
  <si>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</si>
  <si>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</si>
  <si>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</si>
  <si>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</si>
  <si>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</si>
  <si>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</si>
  <si>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</si>
  <si>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</si>
  <si>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</si>
  <si>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</si>
  <si>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</si>
  <si>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</si>
  <si>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</si>
  <si>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</si>
  <si>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</si>
  <si>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</si>
  <si>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</si>
  <si>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</si>
  <si>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</si>
  <si>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</si>
  <si>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</si>
  <si>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</si>
  <si>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</si>
  <si>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</si>
  <si>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</si>
  <si>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</si>
  <si>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</si>
  <si>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</si>
  <si>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</si>
  <si>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</si>
  <si>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</si>
  <si>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</si>
  <si>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</si>
  <si>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</si>
  <si>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</si>
  <si>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</si>
  <si>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</si>
  <si>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</si>
  <si>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</si>
  <si>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</si>
  <si>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</si>
  <si>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</si>
  <si>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</si>
  <si>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</si>
  <si>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</si>
  <si>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</si>
  <si>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</si>
  <si>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</si>
  <si>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</si>
  <si>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</si>
  <si>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</si>
  <si>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</si>
  <si>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</si>
  <si>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</si>
  <si>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</si>
  <si>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</si>
  <si>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</si>
  <si>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</si>
  <si>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</si>
  <si>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</si>
  <si>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</si>
  <si>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</si>
  <si>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</si>
  <si>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</si>
  <si>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</si>
  <si>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</si>
  <si>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</si>
  <si>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</si>
  <si>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</si>
  <si>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</si>
  <si>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</si>
  <si>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</si>
  <si>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</si>
  <si>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</si>
  <si>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</si>
  <si>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</si>
  <si>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</si>
  <si>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</si>
  <si>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</si>
  <si>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</si>
  <si>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</si>
  <si>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</si>
  <si>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</si>
  <si>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</si>
  <si>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</si>
  <si>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</si>
  <si>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</si>
  <si>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</si>
  <si>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</si>
  <si>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</si>
  <si>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</si>
  <si>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</si>
  <si>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</si>
  <si>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</si>
  <si>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</si>
  <si>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</si>
  <si>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</si>
  <si>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</si>
  <si>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</si>
  <si>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</si>
  <si>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</si>
  <si>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</si>
  <si>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</si>
  <si>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</si>
  <si>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</si>
  <si>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</si>
  <si>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</si>
  <si>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</si>
  <si>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</si>
  <si>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</si>
  <si>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</si>
  <si>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</si>
  <si>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</si>
  <si>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</si>
  <si>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</si>
  <si>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</si>
  <si>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</si>
  <si>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</si>
  <si>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</si>
  <si>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</si>
  <si>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</si>
  <si>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</si>
  <si>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</si>
  <si>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</si>
  <si>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</si>
  <si>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</si>
  <si>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</si>
  <si>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</si>
  <si>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</si>
  <si>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</si>
  <si>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</si>
  <si>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</si>
  <si>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</si>
  <si>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</si>
  <si>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</si>
  <si>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</si>
  <si>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</si>
  <si>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</si>
  <si>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</si>
  <si>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</si>
  <si>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</si>
  <si>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</si>
  <si>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</si>
  <si>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</si>
  <si>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</si>
  <si>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</si>
  <si>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</si>
  <si>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</si>
  <si>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</si>
  <si>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</si>
  <si>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</si>
  <si>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</si>
  <si>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</si>
  <si>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</si>
  <si>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</si>
  <si>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</si>
  <si>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</si>
  <si>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</si>
  <si>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</si>
  <si>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</si>
  <si>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</si>
  <si>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</si>
  <si>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</si>
  <si>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</si>
  <si>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</si>
  <si>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</si>
  <si>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</si>
  <si>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</si>
  <si>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</si>
  <si>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</si>
  <si>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</si>
  <si>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</si>
  <si>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</si>
  <si>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</si>
  <si>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</si>
  <si>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</si>
  <si>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</si>
  <si>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</si>
  <si>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</si>
  <si>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</si>
  <si>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</si>
  <si>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</si>
  <si>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</si>
  <si>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</si>
  <si>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</si>
  <si>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</si>
  <si>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</si>
  <si>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</si>
  <si>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</si>
  <si>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</si>
  <si>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</si>
  <si>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</si>
  <si>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</si>
  <si>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</si>
  <si>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</si>
  <si>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</si>
  <si>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</si>
  <si>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</si>
  <si>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</si>
  <si>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</si>
  <si>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</si>
  <si>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</si>
  <si>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</si>
  <si>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</si>
  <si>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</si>
  <si>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</si>
  <si>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</si>
  <si>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</si>
  <si>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</si>
  <si>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</si>
  <si>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</si>
  <si>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</si>
  <si>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</si>
  <si>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</si>
  <si>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</si>
  <si>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</si>
  <si>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</si>
  <si>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</si>
  <si>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</si>
  <si>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</si>
  <si>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</si>
  <si>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</si>
  <si>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</si>
  <si>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</si>
  <si>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</si>
  <si>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</si>
  <si>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</si>
  <si>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</si>
  <si>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</si>
  <si>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</si>
  <si>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</si>
  <si>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</si>
  <si>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</si>
  <si>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</si>
  <si>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</si>
  <si>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</si>
  <si>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</si>
  <si>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</si>
  <si>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</si>
  <si>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</si>
  <si>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</si>
  <si>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</si>
  <si>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</si>
  <si>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</si>
  <si>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</si>
  <si>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</si>
  <si>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</si>
  <si>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</si>
  <si>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</si>
  <si>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</si>
  <si>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</si>
  <si>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</si>
  <si>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</si>
  <si>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</si>
  <si>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</si>
  <si>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</si>
  <si>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</si>
  <si>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</si>
  <si>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</si>
  <si>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</si>
  <si>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</si>
  <si>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</si>
  <si>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</si>
  <si>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</si>
  <si>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</si>
  <si>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</si>
  <si>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</si>
  <si>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</si>
  <si>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</si>
  <si>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</si>
  <si>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</si>
  <si>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</si>
  <si>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</si>
  <si>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</si>
  <si>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</si>
  <si>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</si>
  <si>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</si>
  <si>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</si>
  <si>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</si>
  <si>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</si>
  <si>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</si>
  <si>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</si>
  <si>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</si>
  <si>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</si>
  <si>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</si>
  <si>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</si>
  <si>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</si>
  <si>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</si>
  <si>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</si>
  <si>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</si>
  <si>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</si>
  <si>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</si>
  <si>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</si>
  <si>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</si>
  <si>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</si>
  <si>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</si>
  <si>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</si>
  <si>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</si>
  <si>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</si>
  <si>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</si>
  <si>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</si>
  <si>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</si>
  <si>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</si>
  <si>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</si>
  <si>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</si>
  <si>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</si>
  <si>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</si>
  <si>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</si>
  <si>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</si>
  <si>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</si>
  <si>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</si>
  <si>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</si>
  <si>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</si>
  <si>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</si>
  <si>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</si>
  <si>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</si>
  <si>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</si>
  <si>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</si>
  <si>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</si>
  <si>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</si>
  <si>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</si>
  <si>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</si>
  <si>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</si>
  <si>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</si>
  <si>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</si>
  <si>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</si>
  <si>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</si>
  <si>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</si>
  <si>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</si>
  <si>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</si>
  <si>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</si>
  <si>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</si>
  <si>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</si>
  <si>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</si>
  <si>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</si>
  <si>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</si>
  <si>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</si>
  <si>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</si>
  <si>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</si>
  <si>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</si>
  <si>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</si>
  <si>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</si>
  <si>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</si>
  <si>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</si>
  <si>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</si>
  <si>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</si>
  <si>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</si>
  <si>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</si>
  <si>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</si>
  <si>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</si>
  <si>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</si>
  <si>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</si>
  <si>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</si>
  <si>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</si>
  <si>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</si>
  <si>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</si>
  <si>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</si>
  <si>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</si>
  <si>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</si>
  <si>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</si>
  <si>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</si>
  <si>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</si>
  <si>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</si>
  <si>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</si>
  <si>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</si>
  <si>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</si>
  <si>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</si>
  <si>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</si>
  <si>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</si>
  <si>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</si>
  <si>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</si>
  <si>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</si>
  <si>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</si>
  <si>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</si>
  <si>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</si>
  <si>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</si>
  <si>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</si>
  <si>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</si>
  <si>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</si>
  <si>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</si>
  <si>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</si>
  <si>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</si>
  <si>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</si>
  <si>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</si>
  <si>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</si>
  <si>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</si>
  <si>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</si>
  <si>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</si>
  <si>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</si>
  <si>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</si>
  <si>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</si>
  <si>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</si>
  <si>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</si>
  <si>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</si>
  <si>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</si>
  <si>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</si>
  <si>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</si>
  <si>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</si>
  <si>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</si>
  <si>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</si>
  <si>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</si>
  <si>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</si>
  <si>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</si>
  <si>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</si>
  <si>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</si>
  <si>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</si>
  <si>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</si>
  <si>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</si>
  <si>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</si>
  <si>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</si>
  <si>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</si>
  <si>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</si>
  <si>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</si>
  <si>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</si>
  <si>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</si>
  <si>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</si>
  <si>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</si>
  <si>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</si>
  <si>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</si>
  <si>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</si>
  <si>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</si>
  <si>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</si>
  <si>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</si>
  <si>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</si>
  <si>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</si>
  <si>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</si>
  <si>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</si>
  <si>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</si>
  <si>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</si>
  <si>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</si>
  <si>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</si>
  <si>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</si>
  <si>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</si>
  <si>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</si>
  <si>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</si>
  <si>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</si>
  <si>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</si>
  <si>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</si>
  <si>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</si>
  <si>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</si>
  <si>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</si>
  <si>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</si>
  <si>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</si>
  <si>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</si>
  <si>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</si>
  <si>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</si>
  <si>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</si>
  <si>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</si>
  <si>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</si>
  <si>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</si>
  <si>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</si>
  <si>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</si>
  <si>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</si>
  <si>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</si>
  <si>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</si>
  <si>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</si>
  <si>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</si>
  <si>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</si>
  <si>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</si>
  <si>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</si>
  <si>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</si>
  <si>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</si>
  <si>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</si>
  <si>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</si>
  <si>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</si>
  <si>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</si>
  <si>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</si>
  <si>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</si>
  <si>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</si>
  <si>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</si>
  <si>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</si>
  <si>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</si>
  <si>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</si>
  <si>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</si>
  <si>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</si>
  <si>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</si>
  <si>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</si>
  <si>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</si>
  <si>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</si>
  <si>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</si>
  <si>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</si>
  <si>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</si>
  <si>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</si>
  <si>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</si>
  <si>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</si>
  <si>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</si>
  <si>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</si>
  <si>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</si>
  <si>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</si>
  <si>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</si>
  <si>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</si>
  <si>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</si>
  <si>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</si>
  <si>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</si>
  <si>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</si>
  <si>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</si>
  <si>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</si>
  <si>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</si>
  <si>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</si>
  <si>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</si>
  <si>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</si>
  <si>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</si>
  <si>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</si>
  <si>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</si>
  <si>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</si>
  <si>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</si>
  <si>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</si>
  <si>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</si>
  <si>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</si>
  <si>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</si>
  <si>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</si>
  <si>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</si>
  <si>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</si>
  <si>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</si>
  <si>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</si>
  <si>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</si>
  <si>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</si>
  <si>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</si>
  <si>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</si>
  <si>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</si>
  <si>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</si>
  <si>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</si>
  <si>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</si>
  <si>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</si>
  <si>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</si>
  <si>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</si>
  <si>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</si>
  <si>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</si>
  <si>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</si>
  <si>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</si>
  <si>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</si>
  <si>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</si>
  <si>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</si>
  <si>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</si>
  <si>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</si>
  <si>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</si>
  <si>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</si>
  <si>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</si>
  <si>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</si>
  <si>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</si>
  <si>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</si>
  <si>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</si>
  <si>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</si>
  <si>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</si>
  <si>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</si>
  <si>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</si>
  <si>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</si>
  <si>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</si>
  <si>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</si>
  <si>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</si>
  <si>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</si>
  <si>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</si>
  <si>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</si>
  <si>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</si>
  <si>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</si>
  <si>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</si>
  <si>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</si>
  <si>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</si>
  <si>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</si>
  <si>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</si>
  <si>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</si>
  <si>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</si>
  <si>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</si>
  <si>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</si>
  <si>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</si>
  <si>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</si>
  <si>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</si>
  <si>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</si>
  <si>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</si>
  <si>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</si>
  <si>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</si>
  <si>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</si>
  <si>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</si>
  <si>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</si>
  <si>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</si>
  <si>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</si>
  <si>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</si>
  <si>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</si>
  <si>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</si>
  <si>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</si>
  <si>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</si>
  <si>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</si>
  <si>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</si>
  <si>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</si>
  <si>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</si>
  <si>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</si>
  <si>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</si>
  <si>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</si>
  <si>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</si>
  <si>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</si>
  <si>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</si>
  <si>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</si>
  <si>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</si>
  <si>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</si>
  <si>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</si>
  <si>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</si>
  <si>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</si>
  <si>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</si>
  <si>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</si>
  <si>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</si>
  <si>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</si>
  <si>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</si>
  <si>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</si>
  <si>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</si>
  <si>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</si>
  <si>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</si>
  <si>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</si>
  <si>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</si>
  <si>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</si>
  <si>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</si>
  <si>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</si>
  <si>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</si>
  <si>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</si>
  <si>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</si>
  <si>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</si>
  <si>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</si>
  <si>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</si>
  <si>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</si>
  <si>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</si>
  <si>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</si>
  <si>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</si>
  <si>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</si>
  <si>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</si>
  <si>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</si>
  <si>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</si>
  <si>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</si>
  <si>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</si>
  <si>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</si>
  <si>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</si>
  <si>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</si>
  <si>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</si>
  <si>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</si>
  <si>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</si>
  <si>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</si>
  <si>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</si>
  <si>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</si>
  <si>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</si>
  <si>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</si>
  <si>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</si>
  <si>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</si>
  <si>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</si>
  <si>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</si>
  <si>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</si>
  <si>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</si>
  <si>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</si>
  <si>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</si>
  <si>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</si>
  <si>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</si>
  <si>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</si>
  <si>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</si>
  <si>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</si>
  <si>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</si>
  <si>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</si>
  <si>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</si>
  <si>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</si>
  <si>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</si>
  <si>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</si>
  <si>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</si>
  <si>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</si>
  <si>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</si>
  <si>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</si>
  <si>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</si>
  <si>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</si>
  <si>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</si>
  <si>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</si>
  <si>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</si>
  <si>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</si>
  <si>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</si>
  <si>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</si>
  <si>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</si>
  <si>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</si>
  <si>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</si>
  <si>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</si>
  <si>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</si>
  <si>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</si>
  <si>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</si>
  <si>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</si>
  <si>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</si>
  <si>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</si>
  <si>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</si>
  <si>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</si>
  <si>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</si>
  <si>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</si>
  <si>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</si>
  <si>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</si>
  <si>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</si>
  <si>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</si>
  <si>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</si>
  <si>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</si>
  <si>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</si>
  <si>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</si>
  <si>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</si>
  <si>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</si>
  <si>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</si>
  <si>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</si>
  <si>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</si>
  <si>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</si>
  <si>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</si>
  <si>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</si>
  <si>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</si>
  <si>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</si>
  <si>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</si>
  <si>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</si>
  <si>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</si>
  <si>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</si>
  <si>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</si>
  <si>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</si>
  <si>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</si>
  <si>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</si>
  <si>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</si>
  <si>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</si>
  <si>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</si>
  <si>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</si>
  <si>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</si>
  <si>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</si>
  <si>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</si>
  <si>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</si>
  <si>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</si>
  <si>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</si>
  <si>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</si>
  <si>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</si>
  <si>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</si>
  <si>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</si>
  <si>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</si>
  <si>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</si>
  <si>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</si>
  <si>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</si>
  <si>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</si>
  <si>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</si>
  <si>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</si>
  <si>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</si>
  <si>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</si>
  <si>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</si>
  <si>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</si>
  <si>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</si>
  <si>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</si>
  <si>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</si>
  <si>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</si>
  <si>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</si>
  <si>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</si>
  <si>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</si>
  <si>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</si>
  <si>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</si>
  <si>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</si>
  <si>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</si>
  <si>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</si>
  <si>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</si>
  <si>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</si>
  <si>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</si>
  <si>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</si>
  <si>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</si>
  <si>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</si>
  <si>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</si>
  <si>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</si>
  <si>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</si>
  <si>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</si>
  <si>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</si>
  <si>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</si>
  <si>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</si>
  <si>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</si>
  <si>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</si>
  <si>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</si>
  <si>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</si>
  <si>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</si>
  <si>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</si>
  <si>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</si>
  <si>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</si>
  <si>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</si>
  <si>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</si>
  <si>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</si>
  <si>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</si>
  <si>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</si>
  <si>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</si>
  <si>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</si>
  <si>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</si>
  <si>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</si>
  <si>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</si>
  <si>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</si>
  <si>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</si>
  <si>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</si>
  <si>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</si>
  <si>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</si>
  <si>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</si>
  <si>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</si>
  <si>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</si>
  <si>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</si>
  <si>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</si>
  <si>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</si>
  <si>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</si>
  <si>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</si>
  <si>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</si>
  <si>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</si>
  <si>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</si>
  <si>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</si>
  <si>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</si>
  <si>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</si>
  <si>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</si>
  <si>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</si>
  <si>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</si>
  <si>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</si>
  <si>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</si>
  <si>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</si>
  <si>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</si>
  <si>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</si>
  <si>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</si>
  <si>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</si>
  <si>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</si>
  <si>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</si>
  <si>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</si>
  <si>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</si>
  <si>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</si>
  <si>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</si>
  <si>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</si>
  <si>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</si>
  <si>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</si>
  <si>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</si>
  <si>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</si>
  <si>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</si>
  <si>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</si>
  <si>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</si>
  <si>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</si>
  <si>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</si>
  <si>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</si>
  <si>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</si>
  <si>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</si>
  <si>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</si>
  <si>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</si>
  <si>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</si>
  <si>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</si>
  <si>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</si>
  <si>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</si>
  <si>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</si>
  <si>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</si>
  <si>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</si>
  <si>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</si>
  <si>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</si>
  <si>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</si>
  <si>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</si>
  <si>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</si>
  <si>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</si>
  <si>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</si>
  <si>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</si>
  <si>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</si>
  <si>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</si>
  <si>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</si>
  <si>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</si>
  <si>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</si>
  <si>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</si>
  <si>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</si>
  <si>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</si>
  <si>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</si>
  <si>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</si>
  <si>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</si>
  <si>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</si>
  <si>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</si>
  <si>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</si>
  <si>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</si>
  <si>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</si>
  <si>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</si>
  <si>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</si>
  <si>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</si>
  <si>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</si>
  <si>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</si>
  <si>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</si>
  <si>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</si>
  <si>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</si>
  <si>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</si>
  <si>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</si>
  <si>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</si>
  <si>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</si>
  <si>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</si>
  <si>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</si>
  <si>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</si>
  <si>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</si>
  <si>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</si>
  <si>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</si>
  <si>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</si>
  <si>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</si>
  <si>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</si>
  <si>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</si>
  <si>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</si>
  <si>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</si>
  <si>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</si>
  <si>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</si>
  <si>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</si>
  <si>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</si>
  <si>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</si>
  <si>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</si>
  <si>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</si>
  <si>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</si>
  <si>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</si>
  <si>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</si>
  <si>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</si>
  <si>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</si>
  <si>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</si>
  <si>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</si>
  <si>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</si>
  <si>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</si>
  <si>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</si>
  <si>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</si>
  <si>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</si>
  <si>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</si>
  <si>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</si>
  <si>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</si>
  <si>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</si>
  <si>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</si>
  <si>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</si>
  <si>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</si>
  <si>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</si>
  <si>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</si>
  <si>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</si>
  <si>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</si>
  <si>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</si>
  <si>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</si>
  <si>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</si>
  <si>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</si>
  <si>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</si>
  <si>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</si>
  <si>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</si>
  <si>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</si>
  <si>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</si>
  <si>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</si>
  <si>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</si>
  <si>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</si>
  <si>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</si>
  <si>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</si>
  <si>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</si>
  <si>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</si>
  <si>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</si>
  <si>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</si>
  <si>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</si>
  <si>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</si>
  <si>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</si>
  <si>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</si>
  <si>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</si>
  <si>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</si>
  <si>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</si>
  <si>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</si>
  <si>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</si>
  <si>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</si>
  <si>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</si>
  <si>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</si>
  <si>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</si>
  <si>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</si>
  <si>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</si>
  <si>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</si>
  <si>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</si>
  <si>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</si>
  <si>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</si>
  <si>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</si>
  <si>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</si>
  <si>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</si>
  <si>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</si>
  <si>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</si>
  <si>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</si>
  <si>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</si>
  <si>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</si>
  <si>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</si>
  <si>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</si>
  <si>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</si>
  <si>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</si>
  <si>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</si>
  <si>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</si>
  <si>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</si>
  <si>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</si>
  <si>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</si>
  <si>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</si>
  <si>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</si>
  <si>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</si>
  <si>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</si>
  <si>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</si>
  <si>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</si>
  <si>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</si>
  <si>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</si>
  <si>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</si>
  <si>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</si>
  <si>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</si>
  <si>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</si>
  <si>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</si>
  <si>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</si>
  <si>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</si>
  <si>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</si>
  <si>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</si>
  <si>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</si>
  <si>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</si>
  <si>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</si>
  <si>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</si>
  <si>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</si>
  <si>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</si>
  <si>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</si>
  <si>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</si>
  <si>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</si>
  <si>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</si>
  <si>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</si>
  <si>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</si>
  <si>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</si>
  <si>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</si>
  <si>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</si>
  <si>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</si>
  <si>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</si>
  <si>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</si>
  <si>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</si>
  <si>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</si>
  <si>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</si>
  <si>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</si>
  <si>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</si>
  <si>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</si>
  <si>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</si>
  <si>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</si>
  <si>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</si>
  <si>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</si>
  <si>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</si>
  <si>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</si>
  <si>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</si>
  <si>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</si>
  <si>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</si>
  <si>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</si>
  <si>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</si>
  <si>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</si>
  <si>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</si>
  <si>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</si>
  <si>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</si>
  <si>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</si>
  <si>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</si>
  <si>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</si>
  <si>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</si>
  <si>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</si>
  <si>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</si>
  <si>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</si>
  <si>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</si>
  <si>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</si>
  <si>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</si>
  <si>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</si>
  <si>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</si>
  <si>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</si>
  <si>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</si>
  <si>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</si>
  <si>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</si>
  <si>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</si>
  <si>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</si>
  <si>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</si>
  <si>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</si>
  <si>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</si>
  <si>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</si>
  <si>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</si>
  <si>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</si>
  <si>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</si>
  <si>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</si>
  <si>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</si>
  <si>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</si>
  <si>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</si>
  <si>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</si>
  <si>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</si>
  <si>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</si>
  <si>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</si>
  <si>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</si>
  <si>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</si>
  <si>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</si>
  <si>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</si>
  <si>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</si>
  <si>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</si>
  <si>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</si>
  <si>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</si>
  <si>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</si>
  <si>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</si>
  <si>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</si>
  <si>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</si>
  <si>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</si>
  <si>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</si>
  <si>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</si>
  <si>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</si>
  <si>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</si>
  <si>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</si>
  <si>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</si>
  <si>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</si>
  <si>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</si>
  <si>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</si>
  <si>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</si>
  <si>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</si>
  <si>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</si>
  <si>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</si>
  <si>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</si>
  <si>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</si>
  <si>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</si>
  <si>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</si>
  <si>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</si>
  <si>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</si>
  <si>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</si>
  <si>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</si>
  <si>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</si>
  <si>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</si>
  <si>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</si>
  <si>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</si>
  <si>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</si>
  <si>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</si>
  <si>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</si>
  <si>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</si>
  <si>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</si>
  <si>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</si>
  <si>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</si>
  <si>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</si>
  <si>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</si>
  <si>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</si>
  <si>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</si>
  <si>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</si>
  <si>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</si>
  <si>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</si>
  <si>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</si>
  <si>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</si>
  <si>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</si>
  <si>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</si>
  <si>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</si>
  <si>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</si>
  <si>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</si>
  <si>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</si>
  <si>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</si>
  <si>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</si>
  <si>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</si>
  <si>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</si>
  <si>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</si>
  <si>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</si>
  <si>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</si>
  <si>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</si>
  <si>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</si>
  <si>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</si>
  <si>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</si>
  <si>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</si>
  <si>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</si>
  <si>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</si>
  <si>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</si>
  <si>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</si>
  <si>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</si>
  <si>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</si>
  <si>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</si>
  <si>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</si>
  <si>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</si>
  <si>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</si>
  <si>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</si>
  <si>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</si>
  <si>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</si>
  <si>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</si>
  <si>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</si>
  <si>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</si>
  <si>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</si>
  <si>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</si>
  <si>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</si>
  <si>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</si>
  <si>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</si>
  <si>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</si>
  <si>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</si>
  <si>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</si>
  <si>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</si>
  <si>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</si>
  <si>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</si>
  <si>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</si>
  <si>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</si>
  <si>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</si>
  <si>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</si>
  <si>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</si>
  <si>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</si>
  <si>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</si>
  <si>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</si>
  <si>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</si>
  <si>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</si>
  <si>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</si>
  <si>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</si>
  <si>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</si>
  <si>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</si>
  <si>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</si>
  <si>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</si>
  <si>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</si>
  <si>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</si>
  <si>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</si>
  <si>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</si>
  <si>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</si>
  <si>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</si>
  <si>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</si>
  <si>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</si>
  <si>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</si>
  <si>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</si>
  <si>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</si>
  <si>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</si>
  <si>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</si>
  <si>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</si>
  <si>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</si>
  <si>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</si>
  <si>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</si>
  <si>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</si>
  <si>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</si>
  <si>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</si>
  <si>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</si>
  <si>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</si>
  <si>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</si>
  <si>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</si>
  <si>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</si>
  <si>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</si>
  <si>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</si>
  <si>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</si>
  <si>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</si>
  <si>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</si>
  <si>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</si>
  <si>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</si>
  <si>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</si>
  <si>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</si>
  <si>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</si>
  <si>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</si>
  <si>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</si>
  <si>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</si>
  <si>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</si>
  <si>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</si>
  <si>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</si>
  <si>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</si>
  <si>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</si>
  <si>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</si>
  <si>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</si>
  <si>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</si>
  <si>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</si>
  <si>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</si>
  <si>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</si>
  <si>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</si>
  <si>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</si>
  <si>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</si>
  <si>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</si>
  <si>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</si>
  <si>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</si>
  <si>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</si>
  <si>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</si>
  <si>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</si>
  <si>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</si>
  <si>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</si>
  <si>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</si>
  <si>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</si>
  <si>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</si>
  <si>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</si>
  <si>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</si>
  <si>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</si>
  <si>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</si>
  <si>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</si>
  <si>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</si>
  <si>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</si>
  <si>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</si>
  <si>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</si>
  <si>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</si>
  <si>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</si>
  <si>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</si>
  <si>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</si>
  <si>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</si>
  <si>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</si>
  <si>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</si>
  <si>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</si>
  <si>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</si>
  <si>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</si>
  <si>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</si>
  <si>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</si>
  <si>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</si>
  <si>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</si>
  <si>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</si>
  <si>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</si>
  <si>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</si>
  <si>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</si>
  <si>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</si>
  <si>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</si>
  <si>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</si>
  <si>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</si>
  <si>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</si>
  <si>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</si>
  <si>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</si>
  <si>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</si>
  <si>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</si>
  <si>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</si>
  <si>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</si>
  <si>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</si>
  <si>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</si>
  <si>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</si>
  <si>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</si>
  <si>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</si>
  <si>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</si>
  <si>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</si>
  <si>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</si>
  <si>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</si>
  <si>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</si>
  <si>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</si>
  <si>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</si>
  <si>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</si>
  <si>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</si>
  <si>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</si>
  <si>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</si>
  <si>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</si>
  <si>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</si>
  <si>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</si>
  <si>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</si>
  <si>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</si>
  <si>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</si>
  <si>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</si>
  <si>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</si>
  <si>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</si>
  <si>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</si>
  <si>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</si>
  <si>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</si>
  <si>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</si>
  <si>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</si>
  <si>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</si>
  <si>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</si>
  <si>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</si>
  <si>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</si>
  <si>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</si>
  <si>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</si>
  <si>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</si>
  <si>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</si>
  <si>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</si>
  <si>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</si>
  <si>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</si>
  <si>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</si>
  <si>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</si>
  <si>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</si>
  <si>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</si>
  <si>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</si>
  <si>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</si>
  <si>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</si>
  <si>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</si>
  <si>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</si>
  <si>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</si>
  <si>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</si>
  <si>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</si>
  <si>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</si>
  <si>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</si>
  <si>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</si>
  <si>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</si>
  <si>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</si>
  <si>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</si>
  <si>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</si>
  <si>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</si>
  <si>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</si>
  <si>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</si>
  <si>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</si>
  <si>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</si>
  <si>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</si>
  <si>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</si>
  <si>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</si>
  <si>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</si>
  <si>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</si>
  <si>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</si>
  <si>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</si>
  <si>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</si>
  <si>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</si>
  <si>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</si>
  <si>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</si>
  <si>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</si>
  <si>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</si>
  <si>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</si>
  <si>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</si>
  <si>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</si>
  <si>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</si>
  <si>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</si>
  <si>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</si>
  <si>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</si>
  <si>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</si>
  <si>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</si>
  <si>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</si>
  <si>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</si>
  <si>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</si>
  <si>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</si>
  <si>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</si>
  <si>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</si>
  <si>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</si>
  <si>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</si>
  <si>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</si>
  <si>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</si>
  <si>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</si>
  <si>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</si>
  <si>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</si>
  <si>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</si>
  <si>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</si>
  <si>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</si>
  <si>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</si>
  <si>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</si>
  <si>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</si>
  <si>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</si>
  <si>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</si>
  <si>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</si>
  <si>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</si>
  <si>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</si>
  <si>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</si>
  <si>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</si>
  <si>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</si>
  <si>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</si>
  <si>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</si>
  <si>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</si>
  <si>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</si>
  <si>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</si>
  <si>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</si>
  <si>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</si>
  <si>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</si>
  <si>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</si>
  <si>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</si>
  <si>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</si>
  <si>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</si>
  <si>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</si>
  <si>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</si>
  <si>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</si>
  <si>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</si>
  <si>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</si>
  <si>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</si>
  <si>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</si>
  <si>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</si>
  <si>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</si>
  <si>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</si>
  <si>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</si>
  <si>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</si>
  <si>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</si>
  <si>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</si>
  <si>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</si>
  <si>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</si>
  <si>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</si>
  <si>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</si>
  <si>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</si>
  <si>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</si>
  <si>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</si>
  <si>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</si>
  <si>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</si>
  <si>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</si>
  <si>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</si>
  <si>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</si>
  <si>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</si>
  <si>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</si>
  <si>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</si>
  <si>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</si>
  <si>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</si>
  <si>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</si>
  <si>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</si>
  <si>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</si>
  <si>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</si>
  <si>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</si>
  <si>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</si>
  <si>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</si>
  <si>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</si>
  <si>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</si>
  <si>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</si>
  <si>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</si>
  <si>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</si>
  <si>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</si>
  <si>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</si>
  <si>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</si>
  <si>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</si>
  <si>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</si>
  <si>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</si>
  <si>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</si>
  <si>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</si>
  <si>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</si>
  <si>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</si>
  <si>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</si>
  <si>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</si>
  <si>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</si>
  <si>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</si>
  <si>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</si>
  <si>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</si>
  <si>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</si>
  <si>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</si>
  <si>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</si>
  <si>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</si>
  <si>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</si>
  <si>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</si>
  <si>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</si>
  <si>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</si>
  <si>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</si>
  <si>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</si>
  <si>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</si>
  <si>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</si>
  <si>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</si>
  <si>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</si>
  <si>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</si>
  <si>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</si>
  <si>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</si>
  <si>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</si>
  <si>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</si>
  <si>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</si>
  <si>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</si>
  <si>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</si>
  <si>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</si>
  <si>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</si>
  <si>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</si>
  <si>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</si>
  <si>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</si>
  <si>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</si>
  <si>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</si>
  <si>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</si>
  <si>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</si>
  <si>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</si>
  <si>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</si>
  <si>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</si>
  <si>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</si>
  <si>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</si>
  <si>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</si>
  <si>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</si>
  <si>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</si>
  <si>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</si>
  <si>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</si>
  <si>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</si>
  <si>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</si>
  <si>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</si>
  <si>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</si>
  <si>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</si>
  <si>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</si>
  <si>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</si>
  <si>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</si>
  <si>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</si>
  <si>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</si>
  <si>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</si>
  <si>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</si>
  <si>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</si>
  <si>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</si>
  <si>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</si>
  <si>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</si>
  <si>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</si>
  <si>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</si>
  <si>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</si>
  <si>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</si>
  <si>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</si>
  <si>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</si>
  <si>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</si>
  <si>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</si>
  <si>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</si>
  <si>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</si>
  <si>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</si>
  <si>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</si>
  <si>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</si>
  <si>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</si>
  <si>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</si>
  <si>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</si>
  <si>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</si>
  <si>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</si>
  <si>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</si>
  <si>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</si>
  <si>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</si>
  <si>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</si>
  <si>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</si>
  <si>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</si>
  <si>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</si>
  <si>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</si>
  <si>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</si>
  <si>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</si>
  <si>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</si>
  <si>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</si>
  <si>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</si>
  <si>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</si>
  <si>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</si>
  <si>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</si>
  <si>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</si>
  <si>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</si>
  <si>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</si>
  <si>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</si>
  <si>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</si>
  <si>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</si>
  <si>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</si>
  <si>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</si>
  <si>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</si>
  <si>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</si>
  <si>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</si>
  <si>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</si>
  <si>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</si>
  <si>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</si>
  <si>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</si>
  <si>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</si>
  <si>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</si>
  <si>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</si>
  <si>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</si>
  <si>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</si>
  <si>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</si>
  <si>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</si>
  <si>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</si>
  <si>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</si>
  <si>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</si>
  <si>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</si>
  <si>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</si>
  <si>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</si>
  <si>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</si>
  <si>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</si>
  <si>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</si>
  <si>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</si>
  <si>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</si>
  <si>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</si>
  <si>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</si>
  <si>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</si>
  <si>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</si>
  <si>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</si>
  <si>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</si>
  <si>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</si>
  <si>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</si>
  <si>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</si>
  <si>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</si>
  <si>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</si>
  <si>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</si>
  <si>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</si>
  <si>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</si>
  <si>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</si>
  <si>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</si>
  <si>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</si>
  <si>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</si>
  <si>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</si>
  <si>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</si>
  <si>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</si>
  <si>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</si>
  <si>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</si>
  <si>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</si>
  <si>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</si>
  <si>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</si>
  <si>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</si>
  <si>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</si>
  <si>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</si>
  <si>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</si>
  <si>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</si>
  <si>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</si>
  <si>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</si>
  <si>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</si>
  <si>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</si>
  <si>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</si>
  <si>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</si>
  <si>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</si>
  <si>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</si>
  <si>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</si>
  <si>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</si>
  <si>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</si>
  <si>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</si>
  <si>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</si>
  <si>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</si>
  <si>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</si>
  <si>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</si>
  <si>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</si>
  <si>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</si>
  <si>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</si>
  <si>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</si>
  <si>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</si>
  <si>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</si>
  <si>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</si>
  <si>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</si>
  <si>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</si>
  <si>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</si>
  <si>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</si>
  <si>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</si>
  <si>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</si>
  <si>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</si>
  <si>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</si>
  <si>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</si>
  <si>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</si>
  <si>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</si>
  <si>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</si>
  <si>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</si>
  <si>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</si>
  <si>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</si>
  <si>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</si>
  <si>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</si>
  <si>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</si>
  <si>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</si>
  <si>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</si>
  <si>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</si>
  <si>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</si>
  <si>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</si>
  <si>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</si>
  <si>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</si>
  <si>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</si>
  <si>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</si>
  <si>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</si>
  <si>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</si>
  <si>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</si>
  <si>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</si>
  <si>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</si>
  <si>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</si>
  <si>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</si>
  <si>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</si>
  <si>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</si>
  <si>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</si>
  <si>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</si>
  <si>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</si>
  <si>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</si>
  <si>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</si>
  <si>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</si>
  <si>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</si>
  <si>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</si>
  <si>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</si>
  <si>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</si>
  <si>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</si>
  <si>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</si>
  <si>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</si>
  <si>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</si>
  <si>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</si>
  <si>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</si>
  <si>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</si>
  <si>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</si>
  <si>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</si>
  <si>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</si>
  <si>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</si>
  <si>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</si>
  <si>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</si>
  <si>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</si>
  <si>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</si>
  <si>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</si>
  <si>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</si>
  <si>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</si>
  <si>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</si>
  <si>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</si>
  <si>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</si>
  <si>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</si>
  <si>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</si>
  <si>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</si>
  <si>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</si>
  <si>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</si>
  <si>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</si>
  <si>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</si>
  <si>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</si>
  <si>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</si>
  <si>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</si>
  <si>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</si>
  <si>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</si>
  <si>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</si>
  <si>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</si>
  <si>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</si>
  <si>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</si>
  <si>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</si>
  <si>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</si>
  <si>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</si>
  <si>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</si>
  <si>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</si>
  <si>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</si>
  <si>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</si>
  <si>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</si>
  <si>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</si>
  <si>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</si>
  <si>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</si>
  <si>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</si>
  <si>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</si>
  <si>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</si>
  <si>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</si>
  <si>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</si>
  <si>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</si>
  <si>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</si>
  <si>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</si>
  <si>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</si>
  <si>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</si>
  <si>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</si>
  <si>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</si>
  <si>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</si>
  <si>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</si>
  <si>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</si>
  <si>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</si>
  <si>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</si>
  <si>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</si>
  <si>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</si>
  <si>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</si>
  <si>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</si>
  <si>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</si>
  <si>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</si>
  <si>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</si>
  <si>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</si>
  <si>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</si>
  <si>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</si>
  <si>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</si>
  <si>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</si>
  <si>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</si>
  <si>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</si>
  <si>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</si>
  <si>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</si>
  <si>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</si>
  <si>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</si>
  <si>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</si>
  <si>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</si>
  <si>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</si>
  <si>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</si>
  <si>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</si>
  <si>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</si>
  <si>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</si>
  <si>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</si>
  <si>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</si>
  <si>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</si>
  <si>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</si>
  <si>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</si>
  <si>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</si>
  <si>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</si>
  <si>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</si>
  <si>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</si>
  <si>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</si>
  <si>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</si>
  <si>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</si>
  <si>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</si>
  <si>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</si>
  <si>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</si>
  <si>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</si>
  <si>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</si>
  <si>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</si>
  <si>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</si>
  <si>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</si>
  <si>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</si>
  <si>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</si>
  <si>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</si>
  <si>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</si>
  <si>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</si>
  <si>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</si>
  <si>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</si>
  <si>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</si>
  <si>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</si>
  <si>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</si>
  <si>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</si>
  <si>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</si>
  <si>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</si>
  <si>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</si>
  <si>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</si>
  <si>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</si>
  <si>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</si>
  <si>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</si>
  <si>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</si>
  <si>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</si>
  <si>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</si>
  <si>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</si>
  <si>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</si>
  <si>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</si>
  <si>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</si>
  <si>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</si>
  <si>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</si>
  <si>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</si>
  <si>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</si>
  <si>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</si>
  <si>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</si>
  <si>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</si>
  <si>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</si>
  <si>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</si>
  <si>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</si>
  <si>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</si>
  <si>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</si>
  <si>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</si>
  <si>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</si>
  <si>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</si>
  <si>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</si>
  <si>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</si>
  <si>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</si>
  <si>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</si>
  <si>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</si>
  <si>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</si>
  <si>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</si>
  <si>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</si>
  <si>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</si>
  <si>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</si>
  <si>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</si>
  <si>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</si>
  <si>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</si>
  <si>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</si>
  <si>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</si>
  <si>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</si>
  <si>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</si>
  <si>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</si>
  <si>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</si>
  <si>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</si>
  <si>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</si>
  <si>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</si>
  <si>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</si>
  <si>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</si>
  <si>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</si>
  <si>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</si>
  <si>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</si>
  <si>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</si>
  <si>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</si>
  <si>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</si>
  <si>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</si>
  <si>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</si>
  <si>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</si>
  <si>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</si>
  <si>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</si>
  <si>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</si>
  <si>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</si>
  <si>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</si>
  <si>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</si>
  <si>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</si>
  <si>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</si>
  <si>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</si>
  <si>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</si>
  <si>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</si>
  <si>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</si>
  <si>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</si>
  <si>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</si>
  <si>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</si>
  <si>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</si>
  <si>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</si>
  <si>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</si>
  <si>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</si>
  <si>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</si>
  <si>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</si>
  <si>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</si>
  <si>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</si>
  <si>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</si>
  <si>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</si>
  <si>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</si>
  <si>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</si>
  <si>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</si>
  <si>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</si>
  <si>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</si>
  <si>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</si>
  <si>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</si>
  <si>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</si>
  <si>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</si>
  <si>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</si>
  <si>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</si>
  <si>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</si>
  <si>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</si>
  <si>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</si>
  <si>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</si>
  <si>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</si>
  <si>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</si>
  <si>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</si>
  <si>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</si>
  <si>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</si>
  <si>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</si>
  <si>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</si>
  <si>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</si>
  <si>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</si>
  <si>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</si>
  <si>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</si>
  <si>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</si>
  <si>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</si>
  <si>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</si>
  <si>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</si>
  <si>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</si>
  <si>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</si>
  <si>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</si>
  <si>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</si>
  <si>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</si>
  <si>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</si>
  <si>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</si>
  <si>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</si>
  <si>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</si>
  <si>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</si>
  <si>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</si>
  <si>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</si>
  <si>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</si>
  <si>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</si>
  <si>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</si>
  <si>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</si>
  <si>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</si>
  <si>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</si>
  <si>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</si>
  <si>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</si>
  <si>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</si>
  <si>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</si>
  <si>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</si>
  <si>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</si>
  <si>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</si>
  <si>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</si>
  <si>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</si>
  <si>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</si>
  <si>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</si>
  <si>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</si>
  <si>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</si>
  <si>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</si>
  <si>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</si>
  <si>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</si>
  <si>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</si>
  <si>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</si>
  <si>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</si>
  <si>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</si>
  <si>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</si>
  <si>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</si>
  <si>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</si>
  <si>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</si>
  <si>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</si>
  <si>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</si>
  <si>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</si>
  <si>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</si>
  <si>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</si>
  <si>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</si>
  <si>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</si>
  <si>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</si>
  <si>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</si>
  <si>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</si>
  <si>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</si>
  <si>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</si>
  <si>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</si>
  <si>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</si>
  <si>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</si>
  <si>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</si>
  <si>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</si>
  <si>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</si>
  <si>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</si>
  <si>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</si>
  <si>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</si>
  <si>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</si>
  <si>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</si>
  <si>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</si>
  <si>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</si>
  <si>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</si>
  <si>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</si>
  <si>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</si>
  <si>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</si>
  <si>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</si>
  <si>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</si>
  <si>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</si>
  <si>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</si>
  <si>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</si>
  <si>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</si>
  <si>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</si>
  <si>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</si>
  <si>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</si>
  <si>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</si>
  <si>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</si>
  <si>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</si>
  <si>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</si>
  <si>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</si>
  <si>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</si>
  <si>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</si>
  <si>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</si>
  <si>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</si>
  <si>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</si>
  <si>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</si>
  <si>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</si>
  <si>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</si>
  <si>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</si>
  <si>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</si>
  <si>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</si>
  <si>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</si>
  <si>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</si>
  <si>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</si>
  <si>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</si>
  <si>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</si>
  <si>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</si>
  <si>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</si>
  <si>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</si>
  <si>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</si>
  <si>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</si>
  <si>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</si>
  <si>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</si>
  <si>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</si>
  <si>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</si>
  <si>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</si>
  <si>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</si>
  <si>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</si>
  <si>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</si>
  <si>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</si>
  <si>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</si>
  <si>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</si>
  <si>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</si>
  <si>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</si>
  <si>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</si>
  <si>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</si>
  <si>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</si>
  <si>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</si>
  <si>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</si>
  <si>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</si>
  <si>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</si>
  <si>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</si>
  <si>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</si>
  <si>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</si>
  <si>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</si>
  <si>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</si>
  <si>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</si>
  <si>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</si>
  <si>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</si>
  <si>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</si>
  <si>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</si>
  <si>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</si>
  <si>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</si>
  <si>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</si>
  <si>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</si>
  <si>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</si>
  <si>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</si>
  <si>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</si>
  <si>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</si>
  <si>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</si>
  <si>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</si>
  <si>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</si>
  <si>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</si>
  <si>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</si>
  <si>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</si>
  <si>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</si>
  <si>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</si>
  <si>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</si>
  <si>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</si>
  <si>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</si>
  <si>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</si>
  <si>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</si>
  <si>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</si>
  <si>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</si>
  <si>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</si>
  <si>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</si>
  <si>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</si>
  <si>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</si>
  <si>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</si>
  <si>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</si>
  <si>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</si>
  <si>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</si>
  <si>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</si>
  <si>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</si>
  <si>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</si>
  <si>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</si>
  <si>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</si>
  <si>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</si>
  <si>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</si>
  <si>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</si>
  <si>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</si>
  <si>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</si>
  <si>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</si>
  <si>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</si>
  <si>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</si>
  <si>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</si>
  <si>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</si>
  <si>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</si>
  <si>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</si>
  <si>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</si>
  <si>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</si>
  <si>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</si>
  <si>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</si>
  <si>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</si>
  <si>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</si>
  <si>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</si>
  <si>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</si>
  <si>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</si>
  <si>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</si>
  <si>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</si>
  <si>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</si>
  <si>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</si>
  <si>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</si>
  <si>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</si>
  <si>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</si>
  <si>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</si>
  <si>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</si>
  <si>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</si>
  <si>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</si>
  <si>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</si>
  <si>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</si>
  <si>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</si>
  <si>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</si>
  <si>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</si>
  <si>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</si>
  <si>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</si>
  <si>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</si>
  <si>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</si>
  <si>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</si>
  <si>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</si>
  <si>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</si>
  <si>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</si>
  <si>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</si>
  <si>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</si>
  <si>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</si>
  <si>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</si>
  <si>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</si>
  <si>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</si>
  <si>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</si>
  <si>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</si>
  <si>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</si>
  <si>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</si>
  <si>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</si>
  <si>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</si>
  <si>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</si>
  <si>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</si>
  <si>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</si>
  <si>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</si>
  <si>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</si>
  <si>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</si>
  <si>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</si>
  <si>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</si>
  <si>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</si>
  <si>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</si>
  <si>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</si>
  <si>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</si>
  <si>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</si>
  <si>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</si>
  <si>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</si>
  <si>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</si>
  <si>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</si>
  <si>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</si>
  <si>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</si>
  <si>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</si>
  <si>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</si>
  <si>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</si>
  <si>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</si>
  <si>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</si>
  <si>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</si>
  <si>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</si>
  <si>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</si>
  <si>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</si>
  <si>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</si>
  <si>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</si>
  <si>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</si>
  <si>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</si>
  <si>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</si>
  <si>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</si>
  <si>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</si>
  <si>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</si>
  <si>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</si>
  <si>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</si>
  <si>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</si>
  <si>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</si>
  <si>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</si>
  <si>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</si>
  <si>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</si>
  <si>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</si>
  <si>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</si>
  <si>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</si>
  <si>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</si>
  <si>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</si>
  <si>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</si>
  <si>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</si>
  <si>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</si>
  <si>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</si>
  <si>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</si>
  <si>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</si>
  <si>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</si>
  <si>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</si>
  <si>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</si>
  <si>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</si>
  <si>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</si>
  <si>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</si>
  <si>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</si>
  <si>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</si>
  <si>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</si>
  <si>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</si>
  <si>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</si>
  <si>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</si>
  <si>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</si>
  <si>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</si>
  <si>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</si>
  <si>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</si>
  <si>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</si>
  <si>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</si>
  <si>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</si>
  <si>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</si>
  <si>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</si>
  <si>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</si>
  <si>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</si>
  <si>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</si>
  <si>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</si>
  <si>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</si>
  <si>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</si>
  <si>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</si>
  <si>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</si>
  <si>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</si>
  <si>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</si>
  <si>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</si>
  <si>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</si>
  <si>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</si>
  <si>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</si>
  <si>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</si>
  <si>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</si>
  <si>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</si>
  <si>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</si>
  <si>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</si>
  <si>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</si>
  <si>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</si>
  <si>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</si>
  <si>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</si>
  <si>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</si>
  <si>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</si>
  <si>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</si>
  <si>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</si>
  <si>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</si>
  <si>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</si>
  <si>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</si>
  <si>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</si>
  <si>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</si>
  <si>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</si>
  <si>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</si>
  <si>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</si>
  <si>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</si>
  <si>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</si>
  <si>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</si>
  <si>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</si>
  <si>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</si>
  <si>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</si>
  <si>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</si>
  <si>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</si>
  <si>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</si>
  <si>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</si>
  <si>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</si>
  <si>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</si>
  <si>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</si>
  <si>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</si>
  <si>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</si>
  <si>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</si>
  <si>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</si>
  <si>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</si>
  <si>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</si>
  <si>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</si>
  <si>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</si>
  <si>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</si>
  <si>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</si>
  <si>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</si>
  <si>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</si>
  <si>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</si>
  <si>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</si>
  <si>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</si>
  <si>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</si>
  <si>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</si>
  <si>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</si>
  <si>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</si>
  <si>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</si>
  <si>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</si>
  <si>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</si>
  <si>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</si>
  <si>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</si>
  <si>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</si>
  <si>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</si>
  <si>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</si>
  <si>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</si>
  <si>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</si>
  <si>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</si>
  <si>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</si>
  <si>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</si>
  <si>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</si>
  <si>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</si>
  <si>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</si>
  <si>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</si>
  <si>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</si>
  <si>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</si>
  <si>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</si>
  <si>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</si>
  <si>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</si>
  <si>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</si>
  <si>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</si>
  <si>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</si>
  <si>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</si>
  <si>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</si>
  <si>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</si>
  <si>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</si>
  <si>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</si>
  <si>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</si>
  <si>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</si>
  <si>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</si>
  <si>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</si>
  <si>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</si>
  <si>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</si>
  <si>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</si>
  <si>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</si>
  <si>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</si>
  <si>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</si>
  <si>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</si>
  <si>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</si>
  <si>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</si>
  <si>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</si>
  <si>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</si>
  <si>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</si>
  <si>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</si>
  <si>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</si>
  <si>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</si>
  <si>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</si>
  <si>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</si>
  <si>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</si>
  <si>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</si>
  <si>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</si>
  <si>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</si>
  <si>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</si>
  <si>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</si>
  <si>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</si>
  <si>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</si>
  <si>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</si>
  <si>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</si>
  <si>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</si>
  <si>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</si>
  <si>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</si>
  <si>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</si>
  <si>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</si>
  <si>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</si>
  <si>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</si>
  <si>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</si>
  <si>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</si>
  <si>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</si>
  <si>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</si>
  <si>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</si>
  <si>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</si>
  <si>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</si>
  <si>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</si>
  <si>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</si>
  <si>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</si>
  <si>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</si>
  <si>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</si>
  <si>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</si>
  <si>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</si>
  <si>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</si>
  <si>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</si>
  <si>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</si>
  <si>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</si>
  <si>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</si>
  <si>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</si>
  <si>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</si>
  <si>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</si>
  <si>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</si>
  <si>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</si>
  <si>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</si>
  <si>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</si>
  <si>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</si>
  <si>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</si>
  <si>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</si>
  <si>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</si>
  <si>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</si>
  <si>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</si>
  <si>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</si>
  <si>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</si>
  <si>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</si>
  <si>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</si>
  <si>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</si>
  <si>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</si>
  <si>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</si>
  <si>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</si>
  <si>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</si>
  <si>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</si>
  <si>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</si>
  <si>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</si>
  <si>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</si>
  <si>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</si>
  <si>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</si>
  <si>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</si>
  <si>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</si>
  <si>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</si>
  <si>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</si>
  <si>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</si>
  <si>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</si>
  <si>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</si>
  <si>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</si>
  <si>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</si>
  <si>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</si>
  <si>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</si>
  <si>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</si>
  <si>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</si>
  <si>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</si>
  <si>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</si>
  <si>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</si>
  <si>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</si>
  <si>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</si>
  <si>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</si>
  <si>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</si>
  <si>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</si>
  <si>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</si>
  <si>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</si>
  <si>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</si>
  <si>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</si>
  <si>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</si>
  <si>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</si>
  <si>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</si>
  <si>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</si>
  <si>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</si>
  <si>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</si>
  <si>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</si>
  <si>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</si>
  <si>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</si>
  <si>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</si>
  <si>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</si>
  <si>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</si>
  <si>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</si>
  <si>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</si>
  <si>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</si>
  <si>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</si>
  <si>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</si>
  <si>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</si>
  <si>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</si>
  <si>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</si>
  <si>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</si>
  <si>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</si>
  <si>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</si>
  <si>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</si>
  <si>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</si>
  <si>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</si>
  <si>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</si>
  <si>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</si>
  <si>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</si>
  <si>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</si>
  <si>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</si>
  <si>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</si>
  <si>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</si>
  <si>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</si>
  <si>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</si>
  <si>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</si>
  <si>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</si>
  <si>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</si>
  <si>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</si>
  <si>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</si>
  <si>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</si>
  <si>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</si>
  <si>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</si>
  <si>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</si>
  <si>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</si>
  <si>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</si>
  <si>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</si>
  <si>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</si>
  <si>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</si>
  <si>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</si>
  <si>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</si>
  <si>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</si>
  <si>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</si>
  <si>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</si>
  <si>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</si>
  <si>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</si>
  <si>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</si>
  <si>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</si>
  <si>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</si>
  <si>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</si>
  <si>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</si>
  <si>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</si>
  <si>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</si>
  <si>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</si>
  <si>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</si>
  <si>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</si>
  <si>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</si>
  <si>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</si>
  <si>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</si>
  <si>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</si>
  <si>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</si>
  <si>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</si>
  <si>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</si>
  <si>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</si>
  <si>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</si>
  <si>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</si>
  <si>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</si>
  <si>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</si>
  <si>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</si>
  <si>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</si>
  <si>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</si>
  <si>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</si>
  <si>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</si>
  <si>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</si>
  <si>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</si>
  <si>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</si>
  <si>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</si>
  <si>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</si>
  <si>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</si>
  <si>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</si>
  <si>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</si>
  <si>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</si>
  <si>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</si>
  <si>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</si>
  <si>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</si>
  <si>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</si>
  <si>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</si>
  <si>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</si>
  <si>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</si>
  <si>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</si>
  <si>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</si>
  <si>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</si>
  <si>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</si>
  <si>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</si>
  <si>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</si>
  <si>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</si>
  <si>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</si>
  <si>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</si>
  <si>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</si>
  <si>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</si>
  <si>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</si>
  <si>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</si>
  <si>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</si>
  <si>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</si>
  <si>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</si>
  <si>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</si>
  <si>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</si>
  <si>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</si>
  <si>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</si>
  <si>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</si>
  <si>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</si>
  <si>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</si>
  <si>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</si>
  <si>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</si>
  <si>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</si>
  <si>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</si>
  <si>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</si>
  <si>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</si>
  <si>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</si>
  <si>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</si>
  <si>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</si>
  <si>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</si>
  <si>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</si>
  <si>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</si>
  <si>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</si>
  <si>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</si>
  <si>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</si>
  <si>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</si>
  <si>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</si>
  <si>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</si>
  <si>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</si>
  <si>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</si>
  <si>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</si>
  <si>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</si>
  <si>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</si>
  <si>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</si>
  <si>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</si>
  <si>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</si>
  <si>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</si>
  <si>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</si>
  <si>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</si>
  <si>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</si>
  <si>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</si>
  <si>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</si>
  <si>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</si>
  <si>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</si>
  <si>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</si>
  <si>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</si>
  <si>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</si>
  <si>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</si>
  <si>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</si>
  <si>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</si>
  <si>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</si>
  <si>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</si>
  <si>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</si>
  <si>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</si>
  <si>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</si>
  <si>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</si>
  <si>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</si>
  <si>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</si>
  <si>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</si>
  <si>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</si>
  <si>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</si>
  <si>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</si>
  <si>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</si>
  <si>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</si>
  <si>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</si>
  <si>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</si>
  <si>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</si>
  <si>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</si>
  <si>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</si>
  <si>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</si>
  <si>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</si>
  <si>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</si>
  <si>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</si>
  <si>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</si>
  <si>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</si>
  <si>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</si>
  <si>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</si>
  <si>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</si>
  <si>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</si>
  <si>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</si>
  <si>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</si>
  <si>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</si>
  <si>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</si>
  <si>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</si>
  <si>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</si>
  <si>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</si>
  <si>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</si>
  <si>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</si>
  <si>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</si>
  <si>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</si>
  <si>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</si>
  <si>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</si>
  <si>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</si>
  <si>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</si>
  <si>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</si>
  <si>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</si>
  <si>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</si>
  <si>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</si>
  <si>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</si>
  <si>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</si>
  <si>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</si>
  <si>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</si>
  <si>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</si>
  <si>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</si>
  <si>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</si>
  <si>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</si>
  <si>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</si>
  <si>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</si>
  <si>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</si>
  <si>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</si>
  <si>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</si>
  <si>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</si>
  <si>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</si>
  <si>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</si>
  <si>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</si>
  <si>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</si>
  <si>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</si>
  <si>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</si>
  <si>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</si>
  <si>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</si>
  <si>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</si>
  <si>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</si>
  <si>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</si>
  <si>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</si>
  <si>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</si>
  <si>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</si>
  <si>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</si>
  <si>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</si>
  <si>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</si>
  <si>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</si>
  <si>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</si>
  <si>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</si>
  <si>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</si>
  <si>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</si>
  <si>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</si>
  <si>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</si>
  <si>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</si>
  <si>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</si>
  <si>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</si>
  <si>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</si>
  <si>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</si>
  <si>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</si>
  <si>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</si>
  <si>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</si>
  <si>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</si>
  <si>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</si>
  <si>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</si>
  <si>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</si>
  <si>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</si>
  <si>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</si>
  <si>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</si>
  <si>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</si>
  <si>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</si>
  <si>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</si>
  <si>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</si>
  <si>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</si>
  <si>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</si>
  <si>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</si>
  <si>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</si>
  <si>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</si>
  <si>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</si>
  <si>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</si>
  <si>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</si>
  <si>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</si>
  <si>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</si>
  <si>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</si>
  <si>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</si>
  <si>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</si>
  <si>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</si>
  <si>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</si>
  <si>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</si>
  <si>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</si>
  <si>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</si>
  <si>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</si>
  <si>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</si>
  <si>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</si>
  <si>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</si>
  <si>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</si>
  <si>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</si>
  <si>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</si>
  <si>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</si>
  <si>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</si>
  <si>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</si>
  <si>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</si>
  <si>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</si>
  <si>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</si>
  <si>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</si>
  <si>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</si>
  <si>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</si>
  <si>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</si>
  <si>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</si>
  <si>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</si>
  <si>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</si>
  <si>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</si>
  <si>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</si>
  <si>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</si>
  <si>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</si>
  <si>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</si>
  <si>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</si>
  <si>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</si>
  <si>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</si>
  <si>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</si>
  <si>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</si>
  <si>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</si>
  <si>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</si>
  <si>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</si>
  <si>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</si>
  <si>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</si>
  <si>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</si>
  <si>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</si>
  <si>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</si>
  <si>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</si>
  <si>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</si>
  <si>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</si>
  <si>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</si>
  <si>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</si>
  <si>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</si>
  <si>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</si>
  <si>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</si>
  <si>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</si>
  <si>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</si>
  <si>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</si>
  <si>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</si>
  <si>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</si>
  <si>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</si>
  <si>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</si>
  <si>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</si>
  <si>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</si>
  <si>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</si>
  <si>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</si>
  <si>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</si>
  <si>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</si>
  <si>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</si>
  <si>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</si>
  <si>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</si>
  <si>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</si>
  <si>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</si>
  <si>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</si>
  <si>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</si>
  <si>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</si>
  <si>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</si>
  <si>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</si>
  <si>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</si>
  <si>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</si>
  <si>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</si>
  <si>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</si>
  <si>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</si>
  <si>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</si>
  <si>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</si>
  <si>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</si>
  <si>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</si>
  <si>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</si>
  <si>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</si>
  <si>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</si>
  <si>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</si>
  <si>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</si>
  <si>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</si>
  <si>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</si>
  <si>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</si>
  <si>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</si>
  <si>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</si>
  <si>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</si>
  <si>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</si>
  <si>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</si>
  <si>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</si>
  <si>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</si>
  <si>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</si>
  <si>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</si>
  <si>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</si>
  <si>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</si>
  <si>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</si>
  <si>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</si>
  <si>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</si>
  <si>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</si>
  <si>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</si>
  <si>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</si>
  <si>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</si>
  <si>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</si>
  <si>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</si>
  <si>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</si>
  <si>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</si>
  <si>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</si>
  <si>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</si>
  <si>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</si>
  <si>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</si>
  <si>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</si>
  <si>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</si>
  <si>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</si>
  <si>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</si>
  <si>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</si>
  <si>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</si>
  <si>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</si>
  <si>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</si>
  <si>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</si>
  <si>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</si>
  <si>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</si>
  <si>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</si>
  <si>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</si>
  <si>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</si>
  <si>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</si>
  <si>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</si>
  <si>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</si>
  <si>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</si>
  <si>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</si>
  <si>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</si>
  <si>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</si>
  <si>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</si>
  <si>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</si>
  <si>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</si>
  <si>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</si>
  <si>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</si>
  <si>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</si>
  <si>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</si>
  <si>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</si>
  <si>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</si>
  <si>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</si>
  <si>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</si>
  <si>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</si>
  <si>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</si>
  <si>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</si>
  <si>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</si>
  <si>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</si>
  <si>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</si>
  <si>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</si>
  <si>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</si>
  <si>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</si>
  <si>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</si>
  <si>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</si>
  <si>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</si>
  <si>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</si>
  <si>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</si>
  <si>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</si>
  <si>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</si>
  <si>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</si>
  <si>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</si>
  <si>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</si>
  <si>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</si>
  <si>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</si>
  <si>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</si>
  <si>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</si>
  <si>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</si>
  <si>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</si>
  <si>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</si>
  <si>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</si>
  <si>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</si>
  <si>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</si>
  <si>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</si>
  <si>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</si>
  <si>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</si>
  <si>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</si>
  <si>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</si>
  <si>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</si>
  <si>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</si>
  <si>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</si>
  <si>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</si>
  <si>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</si>
  <si>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</si>
  <si>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</si>
  <si>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</si>
  <si>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</si>
  <si>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</si>
  <si>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</si>
  <si>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</si>
  <si>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</si>
  <si>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</si>
  <si>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</si>
  <si>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</si>
  <si>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</si>
  <si>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</si>
  <si>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</si>
  <si>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</si>
  <si>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</si>
  <si>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</si>
  <si>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</si>
  <si>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</si>
  <si>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</si>
  <si>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</si>
  <si>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</si>
  <si>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</si>
  <si>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</si>
  <si>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</si>
  <si>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</si>
  <si>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</si>
  <si>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</si>
  <si>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</si>
  <si>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</si>
  <si>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</si>
  <si>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</si>
  <si>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</si>
  <si>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</si>
  <si>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</si>
  <si>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</si>
  <si>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</si>
  <si>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</si>
  <si>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</si>
  <si>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</si>
  <si>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</si>
  <si>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</si>
  <si>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</si>
  <si>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</si>
  <si>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</si>
  <si>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</si>
  <si>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</si>
  <si>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</si>
  <si>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</si>
  <si>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</si>
  <si>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</si>
  <si>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</si>
  <si>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</si>
  <si>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</si>
  <si>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</si>
  <si>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</si>
  <si>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</si>
  <si>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</si>
  <si>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</si>
  <si>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</si>
  <si>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</si>
  <si>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</si>
  <si>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</si>
  <si>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</si>
  <si>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</si>
  <si>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</si>
  <si>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</si>
  <si>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</si>
  <si>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</si>
  <si>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</si>
  <si>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</si>
  <si>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</si>
  <si>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</si>
  <si>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</si>
  <si>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</si>
  <si>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</si>
  <si>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</si>
  <si>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</si>
  <si>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</si>
  <si>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</si>
  <si>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</si>
  <si>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</si>
  <si>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</si>
  <si>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</si>
  <si>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</si>
  <si>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</si>
  <si>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</si>
  <si>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</si>
  <si>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</si>
  <si>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</si>
  <si>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</si>
  <si>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</si>
  <si>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</si>
  <si>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</si>
  <si>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</si>
  <si>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</si>
  <si>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</si>
  <si>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</si>
  <si>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</si>
  <si>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</si>
  <si>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</si>
  <si>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</si>
  <si>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</si>
  <si>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</si>
  <si>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</si>
  <si>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</si>
  <si>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</si>
  <si>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</si>
  <si>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</si>
  <si>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</si>
  <si>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</si>
  <si>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</si>
  <si>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</si>
  <si>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</si>
  <si>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</si>
  <si>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</si>
  <si>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</si>
  <si>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</si>
  <si>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</si>
  <si>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</si>
  <si>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</si>
  <si>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</si>
  <si>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</si>
  <si>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</si>
  <si>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</si>
  <si>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</si>
  <si>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</si>
  <si>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</si>
  <si>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</si>
  <si>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</si>
  <si>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</si>
  <si>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</si>
  <si>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</si>
  <si>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</si>
  <si>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</si>
  <si>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</si>
  <si>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</si>
  <si>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</si>
  <si>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</si>
  <si>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</si>
  <si>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</si>
  <si>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</si>
  <si>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</si>
  <si>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</si>
  <si>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</si>
  <si>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</si>
  <si>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</si>
  <si>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</si>
  <si>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</si>
  <si>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</si>
  <si>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</si>
  <si>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</si>
  <si>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</si>
  <si>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</si>
  <si>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</si>
  <si>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</si>
  <si>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</si>
  <si>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</si>
  <si>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</si>
  <si>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</si>
  <si>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</si>
  <si>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</si>
  <si>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</si>
  <si>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</si>
  <si>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</si>
  <si>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</si>
  <si>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</si>
  <si>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</si>
  <si>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</si>
  <si>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</si>
  <si>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</si>
  <si>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</si>
  <si>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</si>
  <si>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</si>
  <si>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</si>
  <si>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</si>
  <si>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</si>
  <si>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</si>
  <si>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</si>
  <si>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</si>
  <si>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</si>
  <si>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</si>
  <si>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</si>
  <si>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</si>
  <si>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</si>
  <si>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</si>
  <si>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</si>
  <si>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</si>
  <si>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</si>
  <si>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</si>
  <si>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</si>
  <si>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</si>
  <si>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</si>
  <si>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</si>
  <si>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</si>
  <si>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</si>
  <si>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</si>
  <si>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</si>
  <si>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</si>
  <si>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</si>
  <si>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</si>
  <si>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</si>
  <si>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</si>
  <si>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</si>
  <si>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</si>
  <si>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</si>
  <si>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</si>
  <si>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</si>
  <si>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</si>
  <si>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</si>
  <si>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</si>
  <si>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</si>
  <si>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</si>
  <si>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</si>
  <si>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</si>
  <si>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</si>
  <si>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</si>
  <si>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</si>
  <si>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</si>
  <si>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</si>
  <si>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</si>
  <si>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</si>
  <si>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</si>
  <si>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</si>
  <si>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</si>
  <si>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</si>
  <si>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</si>
  <si>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</si>
  <si>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</si>
  <si>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</si>
  <si>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</si>
  <si>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</si>
  <si>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</si>
  <si>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</si>
  <si>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</si>
  <si>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</si>
  <si>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</si>
  <si>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</si>
  <si>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</si>
  <si>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</si>
  <si>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</si>
  <si>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</si>
  <si>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</si>
  <si>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</si>
  <si>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</si>
  <si>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</si>
  <si>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</si>
  <si>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</si>
  <si>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</si>
  <si>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</si>
  <si>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</si>
  <si>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</si>
  <si>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</si>
  <si>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</si>
  <si>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</si>
  <si>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</si>
  <si>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</si>
  <si>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</si>
  <si>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</si>
  <si>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</si>
  <si>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</si>
  <si>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</si>
  <si>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</si>
  <si>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</si>
  <si>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</si>
  <si>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</si>
  <si>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</si>
  <si>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</si>
  <si>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</si>
  <si>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</si>
  <si>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</si>
  <si>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</si>
  <si>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</si>
  <si>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</si>
  <si>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</si>
  <si>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</si>
  <si>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</si>
  <si>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</si>
  <si>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</si>
  <si>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</si>
  <si>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</si>
  <si>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</si>
  <si>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</si>
  <si>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</si>
  <si>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</si>
  <si>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</si>
  <si>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</si>
  <si>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</si>
  <si>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</si>
  <si>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</si>
  <si>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</si>
  <si>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</si>
  <si>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</si>
  <si>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</si>
  <si>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</si>
  <si>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</si>
  <si>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</si>
  <si>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</si>
  <si>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</si>
  <si>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</si>
  <si>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</si>
  <si>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</si>
  <si>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</si>
  <si>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</si>
  <si>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</si>
  <si>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</si>
  <si>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</si>
  <si>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</si>
  <si>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</si>
  <si>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</si>
  <si>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</si>
  <si>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</si>
  <si>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</si>
  <si>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</si>
  <si>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</si>
  <si>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</si>
  <si>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</si>
  <si>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</si>
  <si>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</si>
  <si>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</si>
  <si>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</si>
  <si>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</si>
  <si>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</si>
  <si>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</si>
  <si>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</si>
  <si>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</si>
  <si>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</si>
  <si>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</si>
  <si>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</si>
  <si>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</si>
  <si>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</si>
  <si>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</si>
  <si>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</si>
  <si>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</si>
  <si>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</si>
  <si>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</si>
  <si>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</si>
  <si>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</si>
  <si>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</si>
  <si>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</si>
  <si>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</si>
  <si>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</si>
  <si>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</si>
  <si>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</si>
  <si>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</si>
  <si>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</si>
  <si>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</si>
  <si>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</si>
  <si>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</si>
  <si>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</si>
  <si>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</si>
  <si>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</si>
  <si>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</si>
  <si>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</si>
  <si>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</si>
  <si>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</si>
  <si>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</si>
  <si>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</si>
  <si>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</si>
  <si>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</si>
  <si>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</si>
  <si>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</si>
  <si>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</si>
  <si>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</si>
  <si>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</si>
  <si>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</si>
  <si>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</si>
  <si>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</si>
  <si>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</si>
  <si>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</si>
  <si>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</si>
  <si>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</si>
  <si>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</si>
  <si>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</si>
  <si>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</si>
  <si>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</si>
  <si>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</si>
  <si>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</si>
  <si>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</si>
  <si>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</si>
  <si>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</si>
  <si>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</si>
  <si>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</si>
  <si>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</si>
  <si>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</si>
  <si>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</si>
  <si>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</si>
  <si>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</si>
  <si>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</si>
  <si>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</si>
  <si>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</si>
  <si>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</si>
  <si>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</si>
  <si>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</si>
  <si>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</si>
  <si>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</si>
  <si>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</si>
  <si>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</si>
  <si>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</si>
  <si>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</si>
  <si>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</si>
  <si>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</si>
  <si>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</si>
  <si>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</si>
  <si>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</si>
  <si>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</si>
  <si>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</si>
  <si>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</si>
  <si>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</si>
  <si>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</si>
  <si>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</si>
  <si>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</si>
  <si>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</si>
  <si>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</si>
  <si>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</si>
  <si>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</si>
  <si>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</si>
  <si>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</si>
  <si>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</si>
  <si>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</si>
  <si>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</si>
  <si>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</si>
  <si>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</si>
  <si>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</si>
  <si>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</si>
  <si>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</si>
  <si>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</si>
  <si>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</si>
  <si>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</si>
  <si>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</si>
  <si>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</si>
  <si>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</si>
  <si>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</si>
  <si>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</si>
  <si>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</si>
  <si>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</si>
  <si>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</si>
  <si>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</si>
  <si>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</si>
  <si>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</si>
  <si>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</si>
  <si>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</si>
  <si>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</si>
  <si>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</si>
  <si>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</si>
  <si>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</si>
  <si>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</si>
  <si>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</si>
  <si>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</si>
  <si>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</si>
  <si>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</si>
  <si>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</si>
  <si>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</si>
  <si>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</si>
  <si>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</si>
  <si>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</si>
  <si>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</si>
  <si>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</si>
  <si>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</si>
  <si>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</si>
  <si>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</si>
  <si>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</si>
  <si>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</si>
  <si>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</si>
  <si>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</si>
  <si>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</si>
  <si>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</si>
  <si>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</si>
  <si>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</si>
  <si>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</si>
  <si>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</si>
  <si>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</si>
  <si>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</si>
  <si>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</si>
  <si>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</si>
  <si>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</si>
  <si>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</si>
  <si>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</si>
  <si>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</si>
  <si>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</si>
  <si>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</si>
  <si>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</si>
  <si>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</si>
  <si>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</si>
  <si>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</si>
  <si>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</si>
  <si>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</si>
  <si>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</si>
  <si>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</si>
  <si>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</si>
  <si>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</si>
  <si>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</si>
  <si>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</si>
  <si>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</si>
  <si>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</si>
  <si>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</si>
  <si>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</si>
  <si>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</si>
  <si>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</si>
  <si>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</si>
  <si>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</si>
  <si>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</si>
  <si>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</si>
  <si>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</si>
  <si>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</si>
  <si>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</si>
  <si>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</si>
  <si>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</si>
  <si>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</si>
  <si>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</si>
  <si>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</si>
  <si>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</si>
  <si>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</si>
  <si>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</si>
  <si>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</si>
  <si>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</si>
  <si>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</si>
  <si>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</si>
  <si>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</si>
  <si>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</si>
  <si>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</si>
  <si>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</si>
  <si>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</si>
  <si>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</si>
  <si>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</si>
  <si>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</si>
  <si>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</si>
  <si>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</si>
  <si>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</si>
  <si>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</si>
  <si>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</si>
  <si>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</si>
  <si>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</si>
  <si>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</si>
  <si>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</si>
  <si>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</si>
  <si>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</si>
  <si>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</si>
  <si>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</si>
  <si>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</si>
  <si>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</si>
  <si>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</si>
  <si>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</si>
  <si>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</si>
  <si>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</si>
  <si>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</si>
  <si>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</si>
  <si>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</si>
  <si>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</si>
  <si>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</si>
  <si>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</si>
  <si>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</si>
  <si>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</si>
  <si>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</si>
  <si>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</si>
  <si>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</si>
  <si>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</si>
  <si>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</si>
  <si>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</si>
  <si>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</si>
  <si>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</si>
  <si>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</si>
  <si>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</si>
  <si>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</si>
  <si>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</si>
  <si>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</si>
  <si>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</si>
  <si>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</si>
  <si>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</si>
  <si>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</si>
  <si>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</si>
  <si>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</si>
  <si>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</si>
  <si>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</si>
  <si>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</si>
  <si>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</si>
  <si>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</si>
  <si>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</si>
  <si>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</si>
  <si>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</si>
  <si>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</si>
  <si>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</si>
  <si>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</si>
  <si>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</si>
  <si>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</si>
  <si>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</si>
  <si>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</si>
  <si>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</si>
  <si>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</si>
  <si>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</si>
  <si>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</si>
  <si>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</si>
  <si>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</si>
  <si>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</si>
  <si>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</si>
  <si>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</si>
  <si>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</si>
  <si>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</si>
  <si>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</si>
  <si>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</si>
  <si>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</si>
  <si>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</si>
  <si>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</si>
  <si>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</si>
  <si>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</si>
  <si>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</si>
  <si>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</si>
  <si>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</si>
  <si>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</si>
  <si>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</si>
  <si>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</si>
  <si>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</si>
  <si>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</si>
  <si>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</si>
  <si>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</si>
  <si>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</si>
  <si>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</si>
  <si>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</si>
  <si>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</si>
  <si>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</si>
  <si>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</si>
  <si>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</si>
  <si>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</si>
  <si>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</si>
  <si>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</si>
  <si>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</si>
  <si>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</si>
  <si>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</si>
  <si>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</si>
  <si>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</si>
  <si>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</si>
  <si>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</si>
  <si>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</si>
  <si>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</si>
  <si>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</si>
  <si>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</si>
  <si>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</si>
  <si>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</si>
  <si>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</si>
  <si>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</si>
  <si>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</si>
  <si>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</si>
  <si>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</si>
  <si>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</si>
  <si>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</si>
  <si>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</si>
  <si>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</si>
  <si>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</si>
  <si>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</si>
  <si>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</si>
  <si>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</si>
  <si>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</si>
  <si>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</si>
  <si>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</si>
  <si>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</si>
  <si>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</si>
  <si>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</si>
  <si>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</si>
  <si>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</si>
  <si>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</si>
  <si>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</si>
  <si>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</si>
  <si>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</si>
  <si>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</si>
  <si>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</si>
  <si>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</si>
  <si>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</si>
  <si>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</si>
  <si>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</si>
  <si>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</si>
  <si>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</si>
  <si>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</si>
  <si>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</si>
  <si>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</si>
  <si>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</si>
  <si>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</si>
  <si>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</si>
  <si>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</si>
  <si>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</si>
  <si>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</si>
  <si>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</si>
  <si>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</si>
  <si>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</si>
  <si>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</si>
  <si>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</si>
  <si>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</si>
  <si>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</si>
  <si>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</si>
  <si>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</si>
  <si>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</si>
  <si>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</si>
  <si>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</si>
  <si>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</si>
  <si>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</si>
  <si>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</si>
  <si>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</si>
  <si>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</si>
  <si>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</si>
  <si>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</si>
  <si>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</si>
  <si>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</si>
  <si>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</si>
  <si>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</si>
  <si>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</si>
  <si>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</si>
  <si>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</si>
  <si>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</si>
  <si>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</si>
  <si>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</si>
  <si>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</si>
  <si>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</si>
  <si>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</si>
  <si>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</si>
  <si>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</si>
  <si>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</si>
  <si>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</si>
  <si>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</si>
  <si>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</si>
  <si>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</si>
  <si>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</si>
  <si>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</si>
  <si>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</si>
  <si>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</si>
  <si>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</si>
  <si>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</si>
  <si>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</si>
  <si>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</si>
  <si>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</si>
  <si>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</si>
  <si>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</si>
  <si>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</si>
  <si>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</si>
  <si>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</si>
  <si>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</si>
  <si>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</si>
  <si>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</si>
  <si>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</si>
  <si>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</si>
  <si>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</si>
  <si>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</si>
  <si>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</si>
  <si>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</si>
  <si>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</si>
  <si>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</si>
  <si>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</si>
  <si>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</si>
  <si>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</si>
  <si>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</si>
  <si>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</si>
  <si>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</si>
  <si>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</si>
  <si>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</si>
  <si>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</si>
  <si>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</si>
  <si>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</si>
  <si>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</si>
  <si>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</si>
  <si>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</si>
  <si>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</si>
  <si>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</si>
  <si>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</si>
  <si>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</si>
  <si>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</si>
  <si>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</si>
  <si>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</si>
  <si>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</si>
  <si>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</si>
  <si>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</si>
  <si>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</si>
  <si>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</si>
  <si>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</si>
  <si>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</si>
  <si>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</si>
  <si>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</si>
  <si>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</si>
  <si>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</si>
  <si>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</si>
  <si>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</si>
  <si>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</si>
  <si>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</si>
  <si>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</si>
  <si>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</si>
  <si>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</si>
  <si>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</si>
  <si>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</si>
  <si>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</si>
  <si>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</si>
  <si>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</si>
  <si>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</si>
  <si>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</si>
  <si>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</si>
  <si>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</si>
  <si>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</si>
  <si>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</si>
  <si>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</si>
  <si>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</si>
  <si>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</si>
  <si>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</si>
  <si>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</si>
  <si>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</si>
  <si>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</si>
  <si>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</si>
  <si>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</si>
  <si>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</si>
  <si>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</si>
  <si>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</si>
  <si>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</si>
  <si>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</si>
  <si>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</si>
  <si>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</si>
  <si>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</si>
  <si>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</si>
  <si>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</si>
  <si>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</si>
  <si>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</si>
  <si>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</si>
  <si>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</si>
  <si>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</si>
  <si>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</si>
  <si>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</si>
  <si>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</si>
  <si>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</si>
  <si>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</si>
  <si>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</si>
  <si>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</si>
  <si>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</si>
  <si>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</si>
  <si>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</si>
  <si>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</si>
  <si>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</si>
  <si>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</si>
  <si>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</si>
  <si>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</si>
  <si>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</si>
  <si>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</si>
  <si>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</si>
  <si>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</si>
  <si>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</si>
  <si>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</si>
  <si>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</si>
  <si>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</si>
  <si>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</si>
  <si>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</si>
  <si>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</si>
  <si>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</si>
  <si>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</si>
  <si>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</si>
  <si>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</si>
  <si>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</si>
  <si>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</si>
  <si>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</si>
  <si>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</si>
  <si>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</si>
  <si>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</si>
  <si>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</si>
  <si>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</si>
  <si>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</si>
  <si>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</si>
  <si>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</si>
  <si>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</si>
  <si>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</si>
  <si>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</si>
  <si>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</si>
  <si>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</si>
  <si>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</si>
  <si>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</si>
  <si>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</si>
  <si>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</si>
  <si>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</si>
  <si>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</si>
  <si>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</si>
  <si>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</si>
  <si>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</si>
  <si>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</si>
  <si>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</si>
  <si>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</si>
  <si>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</si>
  <si>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</si>
  <si>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</si>
  <si>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</si>
  <si>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</si>
  <si>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</si>
  <si>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</si>
  <si>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</si>
  <si>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</si>
  <si>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</si>
  <si>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</si>
  <si>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</si>
  <si>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</si>
  <si>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</si>
  <si>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</si>
  <si>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</si>
  <si>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</si>
  <si>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</si>
  <si>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</si>
  <si>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</si>
  <si>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</si>
  <si>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</si>
  <si>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</si>
  <si>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</si>
  <si>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</si>
  <si>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</si>
  <si>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</si>
  <si>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</si>
  <si>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</si>
  <si>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</si>
  <si>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</si>
  <si>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</si>
  <si>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</si>
  <si>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</si>
  <si>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</si>
  <si>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</si>
  <si>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</si>
  <si>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</si>
  <si>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</si>
  <si>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</si>
  <si>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</si>
  <si>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</si>
  <si>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</si>
  <si>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</si>
  <si>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</si>
  <si>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</si>
  <si>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</si>
  <si>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</si>
  <si>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</si>
  <si>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</si>
  <si>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</si>
  <si>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</si>
  <si>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</si>
  <si>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</si>
  <si>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</si>
  <si>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</si>
  <si>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</si>
  <si>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</si>
  <si>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</si>
  <si>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</si>
  <si>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</si>
  <si>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</si>
  <si>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</si>
  <si>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</si>
  <si>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</si>
  <si>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</si>
  <si>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</si>
  <si>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</si>
  <si>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</si>
  <si>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</si>
  <si>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</si>
  <si>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</si>
  <si>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</si>
  <si>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</si>
  <si>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</si>
  <si>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</si>
  <si>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</si>
  <si>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</si>
  <si>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</si>
  <si>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</si>
  <si>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</si>
  <si>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</si>
  <si>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</si>
  <si>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</si>
  <si>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</si>
  <si>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</si>
  <si>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</si>
  <si>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</si>
  <si>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</si>
  <si>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</si>
  <si>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</si>
  <si>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</si>
  <si>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</si>
  <si>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</si>
  <si>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</si>
  <si>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</si>
  <si>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</si>
  <si>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</si>
  <si>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</si>
  <si>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</si>
  <si>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</si>
  <si>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</si>
  <si>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</si>
  <si>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</si>
  <si>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</si>
  <si>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</si>
  <si>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</si>
  <si>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</si>
  <si>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</si>
  <si>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</si>
  <si>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</si>
  <si>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</si>
  <si>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</si>
  <si>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</si>
  <si>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</si>
  <si>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</si>
  <si>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</si>
  <si>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</si>
  <si>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</si>
  <si>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</si>
  <si>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</si>
  <si>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</si>
  <si>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</si>
  <si>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</si>
  <si>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</si>
  <si>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</si>
  <si>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</si>
  <si>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</si>
  <si>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</si>
  <si>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</si>
  <si>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</si>
  <si>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</si>
  <si>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</si>
  <si>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</si>
  <si>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</si>
  <si>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</si>
  <si>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</si>
  <si>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</si>
  <si>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</si>
  <si>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</si>
  <si>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</si>
  <si>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</si>
  <si>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</si>
  <si>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</si>
  <si>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</si>
  <si>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</si>
  <si>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</si>
  <si>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</si>
  <si>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</si>
  <si>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</si>
  <si>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</si>
  <si>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</si>
  <si>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</si>
  <si>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</si>
  <si>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</si>
  <si>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</si>
  <si>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</si>
  <si>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</si>
  <si>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</si>
  <si>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</si>
  <si>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</si>
  <si>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</si>
  <si>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</si>
  <si>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</si>
  <si>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</si>
  <si>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</si>
  <si>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</si>
  <si>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</si>
  <si>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</si>
  <si>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</si>
  <si>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</si>
  <si>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</si>
  <si>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</si>
  <si>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</si>
  <si>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</si>
  <si>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</si>
  <si>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</si>
  <si>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</si>
  <si>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</si>
  <si>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</si>
  <si>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</si>
  <si>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</si>
  <si>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</si>
  <si>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</si>
  <si>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</si>
  <si>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</si>
  <si>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</si>
  <si>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</si>
  <si>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</si>
  <si>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</si>
  <si>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</si>
  <si>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</si>
  <si>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</si>
  <si>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</si>
  <si>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</si>
  <si>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</si>
  <si>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</si>
  <si>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</si>
  <si>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</si>
  <si>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</si>
  <si>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</si>
  <si>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</si>
  <si>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</si>
  <si>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</si>
  <si>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</si>
  <si>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</si>
  <si>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</si>
  <si>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</si>
  <si>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</si>
  <si>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</si>
  <si>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</si>
  <si>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</si>
  <si>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</si>
  <si>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</si>
  <si>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</si>
  <si>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</si>
  <si>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</si>
  <si>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</si>
  <si>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</si>
  <si>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</si>
  <si>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</si>
  <si>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</si>
  <si>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</si>
  <si>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</si>
  <si>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</si>
  <si>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</si>
  <si>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</si>
  <si>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</si>
  <si>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</si>
  <si>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</si>
  <si>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</si>
  <si>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</si>
  <si>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</si>
  <si>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</si>
  <si>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</si>
  <si>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</si>
  <si>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</si>
  <si>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</si>
  <si>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</si>
  <si>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</si>
  <si>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</si>
  <si>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</si>
  <si>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</si>
  <si>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</si>
  <si>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</si>
  <si>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</si>
  <si>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</si>
  <si>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</si>
  <si>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</si>
  <si>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</si>
  <si>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</si>
  <si>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</si>
  <si>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</si>
  <si>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</si>
  <si>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</si>
  <si>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</si>
  <si>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</si>
  <si>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</si>
  <si>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</si>
  <si>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</si>
  <si>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</si>
  <si>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</si>
  <si>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</si>
  <si>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</si>
  <si>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</si>
  <si>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</si>
  <si>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</si>
  <si>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</si>
  <si>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</si>
  <si>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</si>
  <si>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</si>
  <si>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</si>
  <si>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</si>
  <si>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</si>
  <si>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</si>
  <si>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</si>
  <si>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</si>
  <si>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</si>
  <si>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</si>
  <si>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</si>
  <si>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</si>
  <si>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</si>
  <si>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</si>
  <si>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</si>
  <si>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</si>
  <si>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</si>
  <si>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</si>
  <si>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</si>
  <si>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</si>
  <si>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</si>
  <si>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</si>
  <si>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</si>
  <si>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</si>
  <si>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</si>
  <si>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</si>
  <si>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</si>
  <si>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</si>
  <si>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</si>
  <si>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</si>
  <si>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</si>
  <si>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</si>
  <si>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</si>
  <si>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</si>
  <si>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</si>
  <si>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</si>
  <si>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</si>
  <si>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</si>
  <si>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</si>
  <si>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</si>
  <si>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</si>
  <si>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</si>
  <si>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</si>
  <si>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</si>
  <si>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</si>
  <si>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</si>
  <si>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</si>
  <si>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</si>
  <si>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</si>
  <si>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</si>
  <si>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</si>
  <si>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</si>
  <si>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</si>
  <si>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</si>
  <si>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</si>
  <si>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</si>
  <si>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</si>
  <si>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</si>
  <si>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</si>
  <si>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</si>
  <si>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</si>
  <si>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</si>
  <si>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</si>
  <si>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</si>
  <si>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</si>
  <si>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</si>
  <si>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</si>
  <si>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</si>
  <si>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</si>
  <si>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</si>
  <si>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</si>
  <si>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</si>
  <si>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</si>
  <si>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</si>
  <si>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</si>
  <si>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</si>
  <si>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</si>
  <si>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</si>
  <si>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</si>
  <si>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</si>
  <si>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</si>
  <si>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</si>
  <si>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</si>
  <si>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</si>
  <si>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</si>
  <si>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</si>
  <si>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</si>
  <si>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</si>
  <si>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</si>
  <si>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</si>
  <si>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</si>
  <si>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</si>
  <si>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</si>
  <si>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</si>
  <si>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</si>
  <si>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</si>
  <si>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</si>
  <si>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</si>
  <si>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</si>
  <si>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</si>
  <si>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</si>
  <si>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</si>
  <si>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</si>
  <si>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</si>
  <si>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</si>
  <si>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</si>
  <si>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</si>
  <si>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</si>
  <si>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</si>
  <si>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</si>
  <si>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</si>
  <si>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</si>
  <si>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</si>
  <si>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</si>
  <si>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</si>
  <si>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</si>
  <si>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</si>
  <si>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</si>
  <si>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</si>
  <si>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</si>
  <si>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</si>
  <si>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</si>
  <si>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</si>
  <si>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</si>
  <si>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</si>
  <si>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</si>
  <si>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</si>
  <si>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</si>
  <si>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</si>
  <si>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</si>
  <si>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</si>
  <si>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</si>
  <si>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</si>
  <si>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</si>
  <si>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</si>
  <si>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</si>
  <si>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</si>
  <si>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</si>
  <si>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</si>
  <si>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</si>
  <si>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</si>
  <si>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</si>
  <si>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</si>
  <si>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</si>
  <si>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</si>
  <si>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</si>
  <si>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</si>
  <si>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</si>
  <si>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</si>
  <si>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</si>
  <si>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</si>
  <si>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</si>
  <si>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</si>
  <si>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</si>
  <si>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</si>
  <si>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</si>
  <si>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</si>
  <si>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</si>
  <si>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</si>
  <si>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</si>
  <si>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</si>
  <si>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</si>
  <si>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</si>
  <si>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</si>
  <si>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</si>
  <si>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</si>
  <si>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</si>
  <si>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</si>
  <si>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</si>
  <si>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</si>
  <si>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</si>
  <si>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</si>
  <si>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</si>
  <si>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</si>
  <si>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</si>
  <si>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</si>
  <si>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</si>
  <si>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</si>
  <si>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</si>
  <si>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</si>
  <si>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</si>
  <si>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</si>
  <si>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</si>
  <si>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</si>
  <si>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</si>
  <si>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</si>
  <si>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</si>
  <si>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</si>
  <si>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</si>
  <si>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</si>
  <si>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</si>
  <si>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</si>
  <si>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</si>
  <si>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</si>
  <si>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</si>
  <si>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</si>
  <si>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</si>
  <si>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</si>
  <si>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</si>
  <si>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</si>
  <si>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</si>
  <si>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</si>
  <si>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</si>
  <si>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</si>
  <si>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</si>
  <si>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</si>
  <si>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</si>
  <si>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</si>
  <si>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</si>
  <si>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</si>
  <si>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</si>
  <si>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</si>
  <si>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</si>
  <si>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</si>
  <si>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</si>
  <si>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</si>
  <si>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</si>
  <si>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</si>
  <si>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</si>
  <si>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</si>
  <si>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</si>
  <si>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</si>
  <si>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</si>
  <si>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</si>
  <si>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</si>
  <si>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</si>
  <si>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</si>
  <si>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</si>
  <si>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</si>
  <si>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</si>
  <si>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</si>
  <si>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</si>
  <si>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</si>
  <si>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</si>
  <si>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</si>
  <si>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</si>
  <si>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</si>
  <si>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</si>
  <si>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</si>
  <si>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</si>
  <si>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</si>
  <si>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</si>
  <si>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</si>
  <si>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</si>
  <si>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</si>
  <si>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</si>
  <si>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</si>
  <si>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</si>
  <si>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</si>
  <si>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</si>
  <si>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</si>
  <si>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</si>
  <si>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</si>
  <si>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</si>
  <si>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</si>
  <si>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</si>
  <si>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</si>
  <si>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</si>
  <si>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</si>
  <si>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</si>
  <si>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</si>
  <si>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</si>
  <si>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</si>
  <si>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</si>
  <si>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</si>
  <si>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</si>
  <si>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</si>
  <si>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</si>
  <si>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</si>
  <si>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</si>
  <si>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</si>
  <si>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</si>
  <si>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</si>
  <si>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</si>
  <si>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</si>
  <si>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</si>
  <si>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</si>
  <si>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</si>
  <si>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</si>
  <si>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</si>
  <si>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</si>
  <si>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</si>
  <si>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</si>
  <si>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</si>
  <si>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</si>
  <si>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</si>
  <si>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</si>
  <si>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</si>
  <si>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</si>
  <si>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</si>
  <si>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</si>
  <si>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</si>
  <si>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</si>
  <si>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</si>
  <si>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</si>
  <si>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</si>
  <si>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</si>
  <si>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</si>
  <si>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</si>
  <si>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</si>
  <si>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</si>
  <si>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</si>
  <si>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</si>
  <si>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</si>
  <si>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</si>
  <si>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</si>
  <si>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</si>
  <si>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</si>
  <si>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</si>
  <si>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</si>
  <si>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</si>
  <si>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</si>
  <si>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</si>
  <si>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</si>
  <si>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</si>
  <si>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</si>
  <si>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</si>
  <si>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</si>
  <si>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</si>
  <si>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</si>
  <si>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</si>
  <si>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</si>
  <si>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</si>
  <si>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</si>
  <si>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</si>
  <si>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</si>
  <si>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</si>
  <si>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</si>
  <si>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</si>
  <si>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</si>
  <si>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</si>
  <si>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</si>
  <si>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</si>
  <si>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</si>
  <si>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</si>
  <si>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</si>
  <si>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</si>
  <si>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</si>
  <si>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</si>
  <si>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</si>
  <si>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</si>
  <si>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</si>
  <si>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</si>
  <si>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</si>
  <si>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</si>
  <si>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</si>
  <si>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</si>
  <si>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</si>
  <si>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</si>
  <si>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</si>
  <si>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</si>
  <si>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</si>
  <si>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</si>
  <si>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</si>
  <si>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</si>
  <si>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</si>
  <si>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</si>
  <si>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</si>
  <si>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</si>
  <si>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</si>
  <si>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</si>
  <si>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</si>
  <si>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</si>
  <si>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</si>
  <si>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</si>
  <si>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</si>
  <si>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</si>
  <si>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</si>
  <si>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</si>
  <si>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</si>
  <si>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</si>
  <si>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</si>
  <si>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</si>
  <si>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</si>
  <si>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</si>
  <si>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</si>
  <si>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</si>
  <si>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</si>
  <si>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</si>
  <si>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</si>
  <si>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</si>
  <si>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</si>
  <si>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</si>
  <si>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</si>
  <si>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</si>
  <si>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</si>
  <si>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</si>
  <si>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</si>
  <si>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</si>
  <si>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</si>
  <si>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</si>
  <si>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</si>
  <si>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</si>
  <si>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</si>
  <si>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</si>
  <si>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</si>
  <si>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</si>
  <si>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</si>
  <si>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</si>
  <si>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</si>
  <si>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</si>
  <si>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</si>
  <si>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</si>
  <si>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</si>
  <si>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</si>
  <si>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</si>
  <si>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</si>
  <si>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</si>
  <si>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</si>
  <si>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</si>
  <si>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</si>
  <si>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</si>
  <si>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</si>
  <si>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</si>
  <si>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</si>
  <si>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</si>
  <si>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</si>
  <si>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</si>
  <si>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</si>
  <si>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</si>
  <si>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</si>
  <si>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</si>
  <si>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</si>
  <si>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</si>
  <si>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</si>
  <si>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</si>
  <si>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</si>
  <si>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</si>
  <si>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</si>
  <si>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</si>
  <si>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</si>
  <si>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</si>
  <si>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</si>
  <si>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</si>
  <si>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</si>
  <si>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</si>
  <si>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</si>
  <si>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</si>
  <si>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</si>
  <si>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</si>
  <si>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</si>
  <si>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</si>
  <si>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</si>
  <si>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</si>
  <si>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</si>
  <si>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</si>
  <si>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</si>
  <si>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</si>
  <si>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</si>
  <si>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</si>
  <si>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</si>
  <si>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</si>
  <si>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</si>
  <si>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</si>
  <si>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</si>
  <si>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</si>
  <si>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</si>
  <si>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</si>
  <si>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</si>
  <si>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</si>
  <si>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</si>
  <si>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</si>
  <si>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</si>
  <si>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</si>
  <si>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</si>
  <si>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</si>
  <si>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</si>
  <si>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</si>
  <si>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</si>
  <si>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</si>
  <si>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</si>
  <si>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</si>
  <si>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</si>
  <si>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</si>
  <si>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</si>
  <si>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</si>
  <si>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</si>
  <si>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</si>
  <si>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</si>
  <si>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</si>
  <si>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</si>
  <si>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</si>
  <si>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</si>
  <si>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</si>
  <si>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</si>
  <si>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</si>
  <si>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</si>
  <si>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</si>
  <si>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</si>
  <si>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</si>
  <si>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</si>
  <si>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</si>
  <si>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</si>
  <si>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</si>
  <si>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</si>
  <si>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</si>
  <si>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</si>
  <si>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</si>
  <si>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</si>
  <si>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</si>
  <si>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</si>
  <si>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</si>
  <si>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</si>
  <si>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</si>
  <si>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</si>
  <si>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</si>
  <si>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</si>
  <si>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</si>
  <si>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</si>
  <si>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</si>
  <si>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</si>
  <si>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</si>
  <si>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</si>
  <si>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</si>
  <si>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</si>
  <si>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</si>
  <si>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</si>
  <si>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</si>
  <si>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</si>
  <si>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</si>
  <si>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</si>
  <si>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</si>
  <si>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</si>
  <si>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</si>
  <si>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</si>
  <si>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</si>
  <si>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</si>
  <si>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</si>
  <si>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</si>
  <si>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</si>
  <si>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</si>
  <si>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</si>
  <si>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</si>
  <si>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</si>
  <si>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</si>
  <si>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</si>
  <si>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</si>
  <si>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</si>
  <si>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</si>
  <si>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</si>
  <si>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</si>
  <si>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</si>
  <si>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</si>
  <si>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</si>
  <si>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</si>
  <si>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</si>
  <si>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</si>
  <si>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</si>
  <si>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</si>
  <si>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</si>
  <si>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</si>
  <si>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</si>
  <si>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</si>
  <si>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</si>
  <si>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</si>
  <si>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</si>
  <si>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</si>
  <si>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</si>
  <si>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</si>
  <si>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</si>
  <si>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</si>
  <si>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</si>
  <si>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</si>
  <si>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</si>
  <si>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</si>
  <si>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</si>
  <si>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</si>
  <si>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</si>
  <si>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</si>
  <si>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</si>
  <si>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</si>
  <si>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</si>
  <si>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</si>
  <si>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</si>
  <si>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</si>
  <si>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</si>
  <si>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</si>
  <si>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</si>
  <si>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</si>
  <si>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</si>
  <si>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</si>
  <si>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</si>
  <si>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</si>
  <si>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</si>
  <si>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</si>
  <si>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</si>
  <si>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</si>
  <si>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</si>
  <si>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</si>
  <si>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</si>
  <si>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</si>
  <si>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</si>
  <si>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</si>
  <si>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</si>
  <si>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</si>
  <si>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</si>
  <si>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</si>
  <si>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</si>
  <si>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</si>
  <si>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</si>
  <si>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</si>
  <si>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</si>
  <si>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</si>
  <si>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</si>
  <si>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</si>
  <si>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</si>
  <si>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</si>
  <si>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</si>
  <si>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</si>
  <si>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</si>
  <si>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</si>
  <si>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</si>
  <si>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</si>
  <si>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</si>
  <si>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</si>
  <si>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</si>
  <si>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</si>
  <si>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</si>
  <si>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</si>
  <si>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</si>
  <si>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</si>
  <si>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</si>
  <si>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</si>
  <si>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</si>
  <si>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</si>
  <si>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</si>
  <si>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</si>
  <si>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</si>
  <si>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</si>
  <si>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</si>
  <si>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</si>
  <si>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</si>
  <si>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</si>
  <si>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</si>
  <si>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</si>
  <si>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</si>
  <si>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</si>
  <si>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</si>
  <si>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</si>
  <si>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</si>
  <si>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</si>
  <si>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</si>
  <si>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</si>
  <si>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</si>
  <si>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</si>
  <si>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</si>
  <si>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</si>
  <si>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</si>
  <si>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</si>
  <si>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</si>
  <si>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</si>
  <si>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</si>
  <si>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</si>
  <si>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</si>
  <si>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</si>
  <si>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</si>
  <si>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</si>
  <si>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</si>
  <si>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</si>
  <si>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</si>
  <si>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</si>
  <si>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</si>
  <si>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</si>
  <si>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</si>
  <si>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</si>
  <si>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</si>
  <si>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</si>
  <si>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</si>
  <si>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</si>
  <si>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</si>
  <si>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</si>
  <si>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</si>
  <si>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</si>
  <si>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</si>
  <si>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</si>
  <si>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</si>
  <si>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</si>
  <si>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</si>
  <si>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</si>
  <si>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</si>
  <si>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</si>
  <si>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</si>
  <si>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</si>
  <si>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</si>
  <si>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</si>
  <si>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</si>
  <si>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</si>
  <si>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</si>
  <si>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</si>
  <si>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</si>
  <si>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</si>
  <si>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</si>
  <si>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</si>
  <si>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</si>
  <si>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</si>
  <si>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</si>
  <si>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</si>
  <si>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</si>
  <si>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</si>
  <si>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</si>
  <si>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</si>
  <si>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</si>
  <si>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</si>
  <si>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</si>
  <si>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</si>
  <si>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</si>
  <si>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</si>
  <si>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</si>
  <si>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</si>
  <si>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</si>
  <si>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</si>
  <si>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</si>
  <si>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</si>
  <si>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</si>
  <si>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</si>
  <si>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</si>
  <si>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</si>
  <si>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</si>
  <si>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</si>
  <si>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</si>
  <si>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</si>
  <si>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</si>
  <si>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</si>
  <si>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</si>
  <si>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</si>
  <si>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</si>
  <si>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</si>
  <si>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</si>
  <si>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</si>
  <si>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</si>
  <si>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</si>
  <si>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</si>
  <si>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</si>
  <si>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</si>
  <si>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</si>
  <si>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</si>
  <si>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</si>
  <si>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</si>
  <si>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</si>
  <si>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</si>
  <si>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</si>
  <si>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</si>
  <si>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</si>
  <si>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</si>
  <si>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</si>
  <si>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</si>
  <si>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</si>
  <si>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</si>
  <si>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</si>
  <si>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</si>
  <si>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</si>
  <si>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</si>
  <si>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</si>
  <si>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</si>
  <si>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</si>
  <si>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</si>
  <si>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</si>
  <si>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</si>
  <si>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</si>
  <si>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</si>
  <si>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</si>
  <si>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</si>
  <si>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</si>
  <si>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</si>
  <si>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</si>
  <si>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</si>
  <si>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</si>
  <si>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</si>
  <si>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</si>
  <si>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</si>
  <si>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</si>
  <si>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</si>
  <si>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</si>
  <si>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</si>
  <si>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</si>
  <si>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</si>
  <si>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</si>
  <si>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</si>
  <si>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</si>
  <si>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</si>
  <si>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</si>
  <si>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</si>
  <si>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</si>
  <si>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</si>
  <si>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</si>
  <si>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</si>
  <si>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</si>
  <si>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</si>
  <si>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</si>
  <si>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</si>
  <si>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</si>
  <si>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</si>
  <si>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</si>
  <si>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</si>
  <si>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</si>
  <si>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</si>
  <si>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</si>
  <si>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</si>
  <si>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</si>
  <si>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</si>
  <si>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</si>
  <si>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</si>
  <si>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</si>
  <si>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</si>
  <si>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</si>
  <si>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</si>
  <si>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</si>
  <si>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</si>
  <si>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</si>
  <si>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</si>
  <si>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</si>
  <si>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</si>
  <si>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</si>
  <si>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</si>
  <si>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</si>
  <si>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</si>
  <si>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</si>
  <si>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</si>
  <si>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</si>
  <si>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</si>
  <si>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</si>
  <si>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</si>
  <si>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</si>
  <si>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</si>
  <si>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</si>
  <si>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</si>
  <si>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</si>
  <si>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</si>
  <si>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</si>
  <si>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</si>
  <si>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</si>
  <si>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</si>
  <si>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</si>
  <si>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</si>
  <si>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</si>
  <si>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</si>
  <si>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</si>
  <si>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</si>
  <si>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</si>
  <si>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</si>
  <si>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</si>
  <si>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</si>
  <si>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</si>
  <si>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</si>
  <si>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</si>
  <si>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</si>
  <si>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</si>
  <si>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</si>
  <si>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</si>
  <si>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</si>
  <si>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</si>
  <si>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</si>
  <si>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</si>
  <si>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</si>
  <si>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</si>
  <si>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</si>
  <si>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</si>
  <si>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</si>
  <si>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</si>
  <si>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</si>
  <si>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</si>
  <si>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</si>
  <si>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</si>
  <si>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</si>
  <si>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</si>
  <si>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</si>
  <si>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</si>
  <si>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</si>
  <si>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</si>
  <si>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</si>
  <si>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</si>
  <si>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</si>
  <si>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</si>
  <si>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</si>
  <si>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</si>
  <si>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</si>
  <si>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</si>
  <si>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</si>
  <si>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</si>
  <si>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</si>
  <si>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</si>
  <si>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</si>
  <si>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</si>
  <si>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</si>
  <si>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</si>
  <si>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</si>
  <si>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</si>
  <si>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</si>
  <si>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</si>
  <si>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</si>
  <si>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</si>
  <si>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</si>
  <si>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</si>
  <si>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</si>
  <si>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</si>
  <si>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</si>
  <si>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</si>
  <si>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</si>
  <si>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</si>
  <si>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</si>
  <si>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</si>
  <si>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</si>
  <si>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</si>
  <si>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</si>
  <si>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</si>
  <si>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</si>
  <si>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</si>
  <si>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</si>
  <si>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</si>
  <si>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</si>
  <si>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</si>
  <si>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</si>
  <si>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</si>
  <si>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</si>
  <si>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</si>
  <si>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</si>
  <si>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</si>
  <si>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</si>
  <si>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</si>
  <si>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</si>
  <si>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</si>
  <si>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</si>
  <si>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</si>
  <si>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</si>
  <si>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</si>
  <si>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</si>
  <si>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</si>
  <si>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</si>
  <si>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</si>
  <si>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</si>
  <si>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</si>
  <si>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</si>
  <si>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</si>
  <si>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</si>
  <si>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</si>
  <si>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</si>
  <si>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</si>
  <si>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</si>
  <si>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</si>
  <si>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</si>
  <si>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</si>
  <si>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</si>
  <si>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</si>
  <si>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</si>
  <si>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</si>
  <si>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</si>
  <si>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</si>
  <si>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</si>
  <si>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</si>
  <si>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</si>
  <si>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</si>
  <si>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</si>
  <si>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</si>
  <si>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</si>
  <si>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</si>
  <si>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</si>
  <si>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</si>
  <si>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</si>
  <si>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</si>
  <si>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</si>
  <si>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</si>
  <si>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</si>
  <si>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</si>
  <si>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</si>
  <si>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</si>
  <si>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</si>
  <si>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</si>
  <si>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</si>
  <si>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</si>
  <si>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</si>
  <si>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</si>
  <si>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</si>
  <si>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</si>
  <si>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</si>
  <si>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</si>
  <si>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</si>
  <si>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</si>
  <si>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</si>
  <si>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</si>
  <si>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</si>
  <si>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</si>
  <si>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</si>
  <si>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</si>
  <si>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</si>
  <si>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</si>
  <si>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</si>
  <si>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</si>
  <si>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</si>
  <si>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</si>
  <si>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</si>
  <si>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</si>
  <si>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</si>
  <si>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</si>
  <si>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</si>
  <si>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</si>
  <si>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</si>
  <si>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</si>
  <si>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</si>
  <si>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</si>
  <si>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</si>
  <si>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</si>
  <si>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</si>
  <si>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</si>
  <si>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</si>
  <si>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</si>
  <si>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</si>
  <si>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</si>
  <si>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</si>
  <si>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</si>
  <si>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</si>
  <si>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</si>
  <si>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</si>
  <si>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</si>
  <si>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</si>
  <si>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</si>
  <si>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</si>
  <si>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</si>
  <si>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</si>
  <si>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</si>
  <si>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</si>
  <si>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</si>
  <si>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</si>
  <si>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</si>
  <si>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</si>
  <si>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</si>
  <si>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</si>
  <si>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</si>
  <si>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</si>
  <si>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</si>
  <si>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</si>
  <si>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</si>
  <si>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</si>
  <si>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</si>
  <si>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</si>
  <si>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</si>
  <si>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</si>
  <si>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</si>
  <si>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</si>
  <si>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</si>
  <si>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</si>
  <si>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</si>
  <si>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</si>
  <si>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</si>
  <si>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</si>
  <si>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</si>
  <si>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</si>
  <si>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</si>
  <si>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</si>
  <si>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</si>
  <si>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</si>
  <si>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</si>
  <si>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</si>
  <si>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</si>
  <si>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</si>
  <si>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</si>
  <si>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</si>
  <si>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</si>
  <si>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</si>
  <si>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</si>
  <si>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</si>
  <si>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</si>
  <si>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</si>
  <si>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</si>
  <si>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</si>
  <si>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</si>
  <si>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</si>
  <si>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</si>
  <si>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</si>
  <si>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</si>
  <si>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</si>
  <si>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</si>
  <si>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</si>
  <si>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</si>
  <si>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</si>
  <si>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</si>
  <si>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</si>
  <si>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</si>
  <si>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</si>
  <si>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</si>
  <si>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</si>
  <si>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</si>
  <si>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</si>
  <si>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</si>
  <si>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</si>
  <si>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</si>
  <si>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</si>
  <si>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</si>
  <si>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</si>
  <si>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</si>
  <si>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</si>
  <si>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</si>
  <si>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</si>
  <si>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</si>
  <si>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</si>
  <si>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</si>
  <si>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</si>
  <si>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</si>
  <si>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</si>
  <si>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</si>
  <si>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</si>
  <si>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</si>
  <si>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</si>
  <si>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</si>
  <si>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</si>
  <si>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</si>
  <si>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</si>
  <si>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</si>
  <si>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</si>
  <si>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</si>
  <si>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</si>
  <si>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</si>
  <si>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</si>
  <si>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</si>
  <si>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</si>
  <si>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</si>
  <si>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</si>
  <si>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</si>
  <si>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</si>
  <si>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</si>
  <si>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</si>
  <si>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</si>
  <si>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</si>
  <si>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</si>
  <si>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</si>
  <si>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</si>
  <si>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</si>
  <si>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</si>
  <si>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</si>
  <si>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</si>
  <si>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</si>
  <si>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</si>
  <si>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</si>
  <si>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</si>
  <si>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</si>
  <si>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</si>
  <si>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</si>
  <si>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</si>
  <si>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</si>
  <si>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</si>
  <si>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</si>
  <si>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</si>
  <si>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</si>
  <si>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</si>
  <si>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</si>
  <si>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</si>
  <si>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</si>
  <si>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</si>
  <si>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</si>
  <si>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</si>
  <si>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</si>
  <si>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</si>
  <si>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</si>
  <si>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</si>
  <si>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</si>
  <si>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</si>
  <si>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</si>
  <si>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</si>
  <si>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</si>
  <si>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</si>
  <si>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</si>
  <si>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</si>
  <si>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</si>
  <si>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</si>
  <si>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</si>
  <si>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</si>
  <si>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</si>
  <si>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</si>
  <si>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</si>
  <si>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</si>
  <si>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</si>
  <si>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</si>
  <si>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</si>
  <si>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</si>
  <si>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</si>
  <si>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</si>
  <si>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</si>
  <si>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</si>
  <si>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</si>
  <si>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</si>
  <si>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</si>
  <si>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</si>
  <si>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</si>
  <si>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</si>
  <si>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</si>
  <si>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</si>
  <si>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</si>
  <si>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</si>
  <si>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</si>
  <si>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</si>
  <si>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</si>
  <si>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</si>
  <si>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</si>
  <si>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</si>
  <si>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</si>
  <si>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</si>
  <si>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</si>
  <si>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</si>
  <si>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</si>
  <si>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</si>
  <si>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</si>
  <si>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</si>
  <si>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</si>
  <si>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</si>
  <si>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</si>
  <si>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</si>
  <si>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</si>
  <si>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</si>
  <si>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</si>
  <si>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</si>
  <si>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</si>
  <si>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</si>
  <si>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</si>
  <si>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</si>
  <si>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</si>
  <si>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</si>
  <si>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</si>
  <si>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</si>
  <si>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</si>
  <si>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</si>
  <si>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</si>
  <si>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</si>
  <si>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</si>
  <si>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</si>
  <si>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</si>
  <si>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</si>
  <si>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</si>
  <si>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</si>
  <si>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</si>
  <si>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</si>
  <si>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</si>
  <si>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</si>
  <si>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</si>
  <si>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</si>
  <si>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</si>
  <si>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</si>
  <si>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</si>
  <si>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</si>
  <si>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</si>
  <si>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</si>
  <si>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</si>
  <si>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</si>
  <si>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</si>
  <si>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</si>
  <si>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</si>
  <si>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</si>
  <si>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</si>
  <si>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</si>
  <si>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</si>
  <si>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</si>
  <si>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</si>
  <si>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</si>
  <si>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</si>
  <si>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</si>
  <si>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</si>
  <si>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</si>
  <si>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</si>
  <si>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</si>
  <si>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</si>
  <si>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</si>
  <si>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</si>
  <si>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</si>
  <si>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</si>
  <si>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</si>
  <si>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</si>
  <si>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</si>
  <si>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</si>
  <si>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</si>
  <si>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</si>
  <si>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</si>
  <si>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</si>
  <si>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</si>
  <si>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</si>
  <si>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</si>
  <si>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</si>
  <si>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</si>
  <si>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</si>
  <si>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</si>
  <si>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</si>
  <si>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</si>
  <si>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</si>
  <si>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</si>
  <si>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</si>
  <si>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</si>
  <si>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</si>
  <si>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</si>
  <si>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</si>
  <si>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</si>
  <si>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</si>
  <si>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</si>
  <si>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</si>
  <si>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</si>
  <si>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</si>
  <si>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</si>
  <si>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</si>
  <si>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</si>
  <si>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</si>
  <si>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</si>
  <si>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</si>
  <si>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</si>
  <si>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</si>
  <si>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</si>
  <si>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</si>
  <si>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</si>
  <si>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</si>
  <si>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</si>
  <si>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</si>
  <si>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</si>
  <si>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</si>
  <si>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</si>
  <si>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</si>
  <si>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</si>
  <si>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</si>
  <si>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</si>
  <si>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</si>
  <si>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</si>
  <si>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</si>
  <si>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</si>
  <si>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</si>
  <si>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</si>
  <si>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</si>
  <si>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</si>
  <si>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</si>
  <si>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</si>
  <si>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</si>
  <si>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</si>
  <si>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</si>
  <si>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</si>
  <si>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</si>
  <si>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</si>
  <si>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</si>
  <si>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</si>
  <si>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</si>
  <si>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</si>
  <si>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</si>
  <si>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</si>
  <si>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</si>
  <si>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</si>
  <si>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</si>
  <si>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</si>
  <si>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</si>
  <si>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</si>
  <si>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</si>
  <si>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</si>
  <si>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</si>
  <si>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</si>
  <si>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</si>
  <si>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</si>
  <si>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</si>
  <si>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</si>
  <si>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</si>
  <si>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</si>
  <si>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</si>
  <si>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</si>
  <si>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</si>
  <si>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</si>
  <si>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</si>
  <si>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</si>
  <si>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</si>
  <si>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</si>
  <si>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</si>
  <si>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</si>
  <si>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</si>
  <si>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</si>
  <si>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</si>
  <si>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</si>
  <si>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</si>
  <si>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</si>
  <si>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</si>
  <si>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</si>
  <si>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</si>
  <si>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</si>
  <si>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</si>
  <si>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</si>
  <si>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</si>
  <si>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</si>
  <si>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</si>
  <si>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</si>
  <si>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</si>
  <si>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</si>
  <si>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</si>
  <si>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</si>
  <si>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</si>
  <si>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</si>
  <si>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</si>
  <si>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</si>
  <si>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</si>
  <si>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</si>
  <si>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</si>
  <si>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</si>
  <si>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</si>
  <si>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</si>
  <si>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</si>
  <si>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</si>
  <si>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</si>
  <si>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</si>
  <si>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</si>
  <si>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</si>
  <si>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</si>
  <si>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</si>
  <si>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</si>
  <si>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</si>
  <si>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</si>
  <si>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</si>
  <si>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</si>
  <si>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</si>
  <si>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</si>
  <si>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</si>
  <si>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</si>
  <si>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</si>
  <si>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</si>
  <si>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</si>
  <si>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</si>
  <si>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</si>
  <si>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</si>
  <si>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</si>
  <si>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</si>
  <si>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</si>
  <si>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</si>
  <si>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</si>
  <si>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</si>
  <si>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</si>
  <si>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</si>
  <si>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</si>
  <si>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</si>
  <si>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</si>
  <si>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</si>
  <si>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</si>
  <si>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</si>
  <si>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</si>
  <si>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</si>
  <si>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</si>
  <si>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</si>
  <si>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</si>
  <si>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</si>
  <si>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</si>
  <si>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</si>
  <si>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</si>
  <si>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</si>
  <si>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</si>
  <si>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</si>
  <si>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</si>
  <si>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</si>
  <si>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</si>
  <si>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</si>
  <si>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</si>
  <si>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</si>
  <si>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</si>
  <si>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</si>
  <si>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</si>
  <si>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</si>
  <si>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</si>
  <si>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</si>
  <si>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</si>
  <si>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</si>
  <si>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</si>
  <si>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</si>
  <si>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</si>
  <si>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</si>
  <si>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</si>
  <si>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</si>
  <si>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</si>
  <si>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</si>
  <si>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</si>
  <si>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</si>
  <si>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</si>
  <si>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</si>
  <si>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</si>
  <si>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</si>
  <si>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</si>
  <si>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</si>
  <si>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</si>
  <si>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</si>
  <si>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</si>
  <si>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</si>
  <si>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</si>
  <si>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</si>
  <si>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</si>
  <si>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</si>
  <si>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</si>
  <si>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</si>
  <si>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</si>
  <si>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</si>
  <si>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</si>
  <si>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</si>
  <si>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</si>
  <si>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</si>
  <si>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</si>
  <si>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</si>
  <si>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</si>
  <si>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</si>
  <si>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</si>
  <si>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</si>
  <si>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</si>
  <si>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</si>
  <si>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</si>
  <si>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</si>
  <si>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</si>
  <si>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</si>
  <si>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</si>
  <si>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</si>
  <si>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</si>
  <si>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</si>
  <si>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</si>
  <si>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</si>
  <si>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</si>
  <si>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</si>
  <si>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</si>
  <si>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</si>
  <si>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</si>
  <si>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</si>
  <si>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</si>
  <si>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</si>
  <si>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</si>
  <si>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</si>
  <si>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</si>
  <si>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</si>
  <si>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</si>
  <si>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</si>
  <si>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</si>
  <si>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</si>
  <si>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</si>
  <si>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</si>
  <si>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</si>
  <si>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</si>
  <si>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</si>
  <si>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</si>
  <si>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</si>
  <si>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</si>
  <si>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</si>
  <si>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</si>
  <si>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</si>
  <si>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</si>
  <si>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</si>
  <si>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</si>
  <si>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</si>
  <si>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</si>
  <si>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</si>
  <si>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</si>
  <si>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</si>
  <si>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</si>
  <si>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</si>
  <si>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</si>
  <si>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</si>
  <si>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</si>
  <si>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</si>
  <si>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</si>
  <si>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</si>
  <si>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</si>
  <si>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</si>
  <si>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</si>
  <si>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</si>
  <si>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</si>
  <si>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</si>
  <si>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</si>
  <si>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</si>
  <si>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</si>
  <si>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</si>
  <si>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</si>
  <si>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</si>
  <si>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</si>
  <si>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</si>
  <si>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</si>
  <si>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</si>
  <si>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</si>
  <si>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</si>
  <si>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</si>
  <si>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</si>
  <si>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</si>
  <si>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</si>
  <si>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</si>
  <si>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</si>
  <si>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</si>
  <si>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</si>
  <si>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</si>
  <si>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</si>
  <si>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</si>
  <si>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</si>
  <si>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</si>
  <si>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</si>
  <si>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</si>
  <si>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</si>
  <si>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</si>
  <si>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</si>
  <si>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</si>
  <si>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</si>
  <si>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</si>
  <si>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</si>
  <si>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</si>
  <si>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</si>
  <si>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</si>
  <si>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</si>
  <si>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</si>
  <si>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</si>
  <si>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</si>
  <si>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</si>
  <si>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</si>
  <si>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</si>
  <si>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</si>
  <si>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</si>
  <si>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</si>
  <si>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</si>
  <si>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</si>
  <si>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</si>
  <si>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</si>
  <si>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</si>
  <si>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</si>
  <si>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</si>
  <si>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</si>
  <si>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</si>
  <si>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</si>
  <si>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</si>
  <si>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</si>
  <si>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</si>
  <si>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</si>
  <si>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</si>
  <si>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</si>
  <si>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</si>
  <si>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</si>
  <si>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</si>
  <si>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</si>
  <si>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</si>
  <si>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</si>
  <si>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</si>
  <si>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</si>
  <si>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</si>
  <si>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</si>
  <si>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</si>
  <si>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</si>
  <si>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</si>
  <si>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</si>
  <si>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</si>
  <si>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</si>
  <si>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</si>
  <si>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</si>
  <si>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</si>
  <si>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</si>
  <si>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</si>
  <si>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</si>
  <si>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</si>
  <si>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</si>
  <si>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</si>
  <si>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</si>
  <si>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</si>
  <si>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</si>
  <si>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</si>
  <si>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</si>
  <si>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</si>
  <si>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</si>
  <si>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</si>
  <si>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</si>
  <si>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</si>
  <si>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</si>
  <si>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</si>
  <si>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</si>
  <si>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</si>
  <si>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</si>
  <si>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</si>
  <si>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</si>
  <si>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</si>
  <si>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</si>
  <si>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</si>
  <si>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</si>
  <si>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</si>
  <si>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</si>
  <si>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</si>
  <si>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</si>
  <si>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</si>
  <si>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</si>
  <si>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</si>
  <si>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</si>
  <si>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</si>
  <si>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</si>
  <si>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</si>
  <si>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</si>
  <si>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</si>
  <si>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</si>
  <si>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</si>
  <si>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</si>
  <si>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</si>
  <si>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</si>
  <si>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</si>
  <si>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</si>
  <si>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</si>
  <si>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</si>
  <si>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</si>
  <si>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</si>
  <si>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</si>
  <si>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</si>
  <si>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</si>
  <si>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</si>
  <si>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</si>
  <si>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</si>
  <si>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</si>
  <si>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</si>
  <si>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</si>
  <si>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</si>
  <si>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</si>
  <si>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</si>
  <si>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</si>
  <si>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</si>
  <si>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</si>
  <si>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</si>
  <si>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</si>
  <si>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</si>
  <si>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</si>
  <si>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</si>
  <si>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</si>
  <si>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</si>
  <si>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</si>
  <si>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</si>
  <si>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</si>
  <si>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</si>
  <si>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</si>
  <si>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</si>
  <si>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</si>
  <si>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</si>
  <si>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</si>
  <si>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</si>
  <si>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</si>
  <si>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</si>
  <si>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</si>
  <si>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</si>
  <si>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</si>
  <si>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</si>
  <si>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</si>
  <si>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</si>
  <si>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</si>
  <si>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</si>
  <si>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</si>
  <si>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</si>
  <si>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</si>
  <si>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</si>
  <si>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</si>
  <si>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</si>
  <si>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</si>
  <si>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</si>
  <si>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</si>
  <si>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</si>
  <si>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</si>
  <si>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</si>
  <si>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</si>
  <si>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</si>
  <si>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</si>
  <si>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</si>
  <si>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</si>
  <si>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</si>
  <si>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</si>
  <si>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</si>
  <si>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</si>
  <si>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</si>
  <si>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</si>
  <si>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</si>
  <si>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</si>
  <si>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</si>
  <si>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</si>
  <si>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</si>
  <si>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</si>
  <si>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</si>
  <si>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</si>
  <si>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</si>
  <si>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</si>
  <si>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</si>
  <si>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</si>
  <si>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</si>
  <si>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</si>
  <si>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</si>
  <si>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</si>
  <si>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</si>
  <si>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</si>
  <si>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</si>
  <si>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</si>
  <si>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</si>
  <si>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</si>
  <si>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</si>
  <si>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</si>
  <si>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</si>
  <si>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</si>
  <si>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</si>
  <si>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</si>
  <si>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</si>
  <si>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</si>
  <si>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</si>
  <si>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</si>
  <si>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</si>
  <si>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</si>
  <si>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</si>
  <si>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</si>
  <si>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</si>
  <si>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</si>
  <si>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</si>
  <si>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</si>
  <si>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</si>
  <si>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</si>
  <si>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</si>
  <si>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</si>
  <si>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</si>
  <si>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</si>
  <si>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</si>
  <si>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</si>
  <si>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</si>
  <si>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</si>
  <si>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</si>
  <si>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</si>
  <si>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</si>
  <si>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</si>
  <si>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</si>
  <si>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</si>
  <si>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</si>
  <si>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</si>
  <si>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</si>
  <si>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</si>
  <si>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</si>
  <si>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</si>
  <si>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</si>
  <si>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</si>
  <si>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</si>
  <si>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</si>
  <si>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</si>
  <si>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</si>
  <si>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</si>
  <si>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</si>
  <si>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</si>
  <si>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</si>
  <si>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</si>
  <si>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</si>
  <si>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</si>
  <si>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</si>
  <si>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</si>
  <si>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</si>
  <si>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</si>
  <si>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</si>
  <si>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</si>
  <si>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</si>
  <si>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</si>
  <si>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</si>
  <si>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</si>
  <si>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</si>
  <si>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</si>
  <si>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</si>
  <si>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</si>
  <si>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</si>
  <si>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</si>
  <si>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</si>
  <si>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</si>
  <si>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</si>
  <si>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</si>
  <si>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</si>
  <si>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</si>
  <si>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</si>
  <si>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</si>
  <si>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</si>
  <si>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</si>
  <si>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</si>
  <si>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</si>
  <si>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</si>
  <si>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</si>
  <si>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</si>
  <si>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</si>
  <si>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</si>
  <si>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</si>
  <si>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</si>
  <si>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</si>
  <si>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</si>
  <si>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</si>
  <si>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</si>
  <si>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</si>
  <si>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</si>
  <si>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</si>
  <si>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</si>
  <si>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</si>
  <si>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</si>
  <si>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</si>
  <si>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</si>
  <si>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</si>
  <si>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</si>
  <si>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</si>
  <si>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</si>
  <si>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</si>
  <si>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</si>
  <si>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</si>
  <si>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</si>
  <si>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</si>
  <si>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</si>
  <si>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</si>
  <si>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</si>
  <si>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</si>
  <si>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</si>
  <si>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</si>
  <si>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</si>
  <si>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</si>
  <si>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</si>
  <si>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</si>
  <si>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</si>
  <si>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</si>
  <si>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</si>
  <si>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</si>
  <si>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</si>
  <si>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</si>
  <si>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</si>
  <si>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</si>
  <si>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</si>
  <si>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</si>
  <si>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</si>
  <si>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</si>
  <si>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</si>
  <si>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</si>
  <si>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</si>
  <si>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</si>
  <si>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</si>
  <si>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</si>
  <si>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</si>
  <si>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</si>
  <si>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</si>
  <si>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</si>
  <si>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</si>
  <si>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</si>
  <si>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</si>
  <si>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</si>
  <si>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</si>
  <si>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</si>
  <si>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</si>
  <si>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</si>
  <si>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</si>
  <si>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</si>
  <si>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</si>
  <si>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</si>
  <si>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</si>
  <si>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</si>
  <si>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</si>
  <si>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</si>
  <si>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</si>
  <si>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</si>
  <si>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</si>
  <si>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</si>
  <si>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</si>
  <si>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</si>
  <si>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</si>
  <si>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</si>
  <si>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</si>
  <si>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</si>
  <si>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</si>
  <si>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</si>
  <si>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</si>
  <si>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</si>
  <si>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</si>
  <si>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</si>
  <si>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</si>
  <si>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</si>
  <si>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</si>
  <si>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</si>
  <si>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</si>
  <si>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</si>
  <si>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</si>
  <si>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</si>
  <si>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</si>
  <si>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</si>
  <si>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</si>
  <si>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</si>
  <si>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</si>
  <si>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</si>
  <si>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</si>
  <si>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</si>
  <si>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</si>
  <si>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</si>
  <si>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</si>
  <si>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</si>
  <si>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</si>
  <si>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</si>
  <si>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</si>
  <si>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</si>
  <si>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</si>
  <si>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</si>
  <si>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</si>
  <si>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</si>
  <si>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</si>
  <si>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</si>
  <si>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</si>
  <si>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</si>
  <si>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</si>
  <si>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</si>
  <si>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</si>
  <si>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</si>
  <si>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</si>
  <si>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</si>
  <si>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</si>
  <si>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</si>
  <si>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</si>
  <si>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</si>
  <si>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</si>
  <si>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</si>
  <si>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</si>
  <si>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</si>
  <si>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</si>
  <si>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</si>
  <si>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</si>
  <si>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</si>
  <si>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</si>
  <si>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</si>
  <si>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</si>
  <si>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</si>
  <si>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</si>
  <si>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</si>
  <si>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</si>
  <si>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</si>
  <si>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</si>
  <si>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</si>
  <si>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</si>
  <si>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</si>
  <si>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</si>
  <si>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</si>
  <si>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</si>
  <si>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</si>
  <si>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</si>
  <si>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</si>
  <si>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</si>
  <si>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</si>
  <si>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</si>
  <si>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</si>
  <si>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</si>
  <si>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</si>
  <si>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</si>
  <si>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</si>
  <si>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</si>
  <si>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</si>
  <si>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</si>
  <si>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</si>
  <si>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</si>
  <si>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</si>
  <si>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</si>
  <si>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</si>
  <si>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</si>
  <si>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</si>
  <si>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</si>
  <si>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</si>
  <si>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</si>
  <si>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</si>
  <si>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</si>
  <si>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</si>
  <si>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</si>
  <si>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</si>
  <si>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</si>
  <si>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</si>
  <si>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</si>
  <si>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</si>
  <si>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</si>
  <si>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</si>
  <si>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</si>
  <si>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</si>
  <si>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</si>
  <si>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</si>
  <si>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</si>
  <si>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</si>
  <si>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</si>
  <si>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</si>
  <si>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</si>
  <si>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</si>
  <si>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</si>
  <si>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</si>
  <si>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</si>
  <si>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</si>
  <si>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</si>
  <si>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</si>
  <si>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</si>
  <si>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</si>
  <si>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</si>
  <si>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</si>
  <si>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</si>
  <si>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</si>
  <si>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</si>
  <si>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</si>
  <si>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</si>
  <si>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</si>
  <si>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</si>
  <si>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</si>
  <si>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</si>
  <si>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</si>
  <si>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</si>
  <si>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</si>
  <si>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</si>
  <si>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</si>
  <si>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</si>
  <si>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</si>
  <si>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</si>
  <si>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</si>
  <si>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</si>
  <si>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</si>
  <si>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</si>
  <si>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</si>
  <si>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</si>
  <si>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</si>
  <si>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</si>
  <si>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</si>
  <si>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</si>
  <si>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</si>
  <si>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</si>
  <si>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</si>
  <si>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</si>
  <si>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</si>
  <si>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</si>
  <si>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</si>
  <si>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</si>
  <si>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</si>
  <si>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</si>
  <si>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</si>
  <si>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</si>
  <si>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</si>
  <si>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</si>
  <si>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</si>
  <si>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</si>
  <si>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</si>
  <si>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</si>
  <si>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</si>
  <si>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</si>
  <si>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</si>
  <si>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</si>
  <si>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</si>
  <si>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</si>
  <si>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</si>
  <si>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</si>
  <si>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</si>
  <si>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</si>
  <si>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</si>
  <si>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</si>
  <si>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</si>
  <si>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</si>
  <si>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</si>
  <si>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</si>
  <si>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</si>
  <si>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</si>
  <si>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</si>
  <si>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</si>
  <si>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</si>
  <si>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</si>
  <si>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</si>
  <si>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</si>
  <si>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</si>
  <si>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</si>
  <si>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</si>
  <si>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</si>
  <si>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</si>
  <si>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</si>
  <si>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</si>
  <si>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</si>
  <si>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</si>
  <si>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</si>
  <si>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</si>
  <si>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</si>
  <si>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</si>
  <si>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</si>
  <si>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</si>
  <si>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</si>
  <si>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</si>
  <si>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</si>
  <si>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</si>
  <si>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</si>
  <si>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</si>
  <si>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</si>
  <si>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</si>
  <si>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</si>
  <si>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</si>
  <si>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</si>
  <si>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</si>
  <si>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</si>
  <si>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</si>
  <si>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</si>
  <si>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</si>
  <si>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</si>
  <si>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</si>
  <si>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</si>
  <si>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</si>
  <si>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</si>
  <si>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</si>
  <si>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</si>
  <si>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</si>
  <si>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</si>
  <si>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</si>
  <si>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</si>
  <si>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</si>
  <si>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</si>
  <si>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</si>
  <si>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</si>
  <si>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</si>
  <si>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</si>
  <si>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</si>
  <si>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</si>
  <si>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</si>
  <si>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</si>
  <si>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</si>
  <si>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</si>
  <si>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</si>
  <si>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</si>
  <si>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</si>
  <si>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</si>
  <si>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</si>
  <si>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</si>
  <si>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</si>
  <si>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</si>
  <si>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</si>
  <si>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</si>
  <si>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</si>
  <si>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</si>
  <si>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</si>
  <si>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</si>
  <si>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</si>
  <si>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</si>
  <si>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</si>
  <si>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</si>
  <si>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</si>
  <si>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</si>
  <si>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</si>
  <si>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</si>
  <si>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</si>
  <si>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</si>
  <si>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</si>
  <si>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</si>
  <si>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</si>
  <si>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</si>
  <si>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</si>
  <si>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</si>
  <si>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</si>
  <si>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</si>
  <si>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</si>
  <si>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</si>
  <si>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</si>
  <si>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</si>
  <si>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</si>
  <si>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</si>
  <si>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</si>
  <si>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</si>
  <si>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</si>
  <si>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</si>
  <si>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</si>
  <si>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</si>
  <si>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</si>
  <si>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</si>
  <si>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</si>
  <si>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</si>
  <si>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</si>
  <si>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</si>
  <si>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</si>
  <si>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</si>
  <si>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</si>
  <si>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</si>
  <si>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</si>
  <si>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</si>
  <si>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</si>
  <si>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</si>
  <si>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</si>
  <si>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</si>
  <si>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</si>
  <si>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</si>
  <si>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</si>
  <si>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</si>
  <si>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</si>
  <si>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</si>
  <si>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</si>
  <si>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</si>
  <si>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</si>
  <si>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</si>
  <si>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</si>
  <si>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</si>
  <si>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</si>
  <si>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</si>
  <si>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</si>
  <si>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</si>
  <si>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</si>
  <si>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</si>
  <si>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</si>
  <si>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</si>
  <si>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</si>
  <si>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</si>
  <si>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</si>
  <si>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</si>
  <si>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</si>
  <si>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</si>
  <si>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</si>
  <si>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</si>
  <si>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</si>
  <si>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</si>
  <si>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</si>
  <si>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</si>
  <si>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</si>
  <si>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</si>
  <si>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</si>
  <si>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</si>
  <si>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</si>
  <si>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</si>
  <si>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</si>
  <si>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</si>
  <si>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</si>
  <si>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</si>
  <si>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</si>
  <si>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</si>
  <si>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</si>
  <si>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</si>
  <si>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</si>
  <si>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</si>
  <si>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</si>
  <si>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</si>
  <si>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</si>
  <si>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</si>
  <si>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</si>
  <si>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</si>
  <si>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</si>
  <si>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</si>
  <si>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</si>
  <si>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</si>
  <si>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</si>
  <si>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</si>
  <si>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</si>
  <si>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</si>
  <si>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</si>
  <si>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</si>
  <si>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</si>
  <si>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</si>
  <si>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</si>
  <si>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</si>
  <si>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</si>
  <si>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</si>
  <si>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</si>
  <si>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</si>
  <si>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</si>
  <si>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</si>
  <si>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</si>
  <si>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</si>
  <si>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</si>
  <si>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</si>
  <si>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</si>
  <si>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</si>
  <si>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</si>
  <si>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</si>
  <si>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</si>
  <si>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</si>
  <si>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</si>
  <si>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</si>
  <si>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</si>
  <si>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</si>
  <si>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</si>
  <si>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</si>
  <si>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</si>
  <si>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</si>
  <si>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</si>
  <si>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</si>
  <si>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</si>
  <si>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</si>
  <si>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</si>
  <si>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</si>
  <si>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</si>
  <si>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</si>
  <si>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</si>
  <si>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</si>
  <si>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</si>
  <si>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</si>
  <si>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</si>
  <si>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</si>
  <si>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</si>
  <si>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</si>
  <si>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</si>
  <si>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</si>
  <si>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</si>
  <si>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</si>
  <si>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</si>
  <si>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</si>
  <si>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</si>
  <si>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</si>
  <si>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</si>
  <si>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</si>
  <si>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</si>
  <si>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</si>
  <si>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</si>
  <si>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</si>
  <si>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</si>
  <si>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</si>
  <si>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</si>
  <si>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</si>
  <si>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</si>
  <si>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</si>
  <si>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</si>
  <si>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</si>
  <si>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</si>
  <si>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</si>
  <si>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</si>
  <si>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</si>
  <si>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</si>
  <si>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</si>
  <si>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</si>
  <si>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</si>
  <si>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</si>
  <si>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</si>
  <si>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</si>
  <si>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</si>
  <si>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</si>
  <si>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</si>
  <si>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</si>
  <si>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</si>
  <si>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</si>
  <si>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</si>
  <si>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</si>
  <si>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</si>
  <si>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</si>
  <si>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</si>
  <si>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</si>
  <si>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</si>
  <si>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</si>
  <si>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</si>
  <si>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</si>
  <si>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</si>
  <si>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</si>
  <si>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</si>
  <si>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</si>
  <si>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</si>
  <si>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</si>
  <si>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</si>
  <si>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</si>
  <si>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</si>
  <si>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</si>
  <si>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</si>
  <si>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</si>
  <si>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</si>
  <si>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</si>
  <si>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</si>
  <si>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</si>
  <si>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</si>
  <si>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</si>
  <si>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</si>
  <si>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</si>
  <si>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</si>
  <si>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</si>
  <si>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</si>
  <si>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</si>
  <si>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</si>
  <si>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</si>
  <si>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</si>
  <si>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</si>
  <si>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</si>
  <si>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</si>
  <si>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</si>
  <si>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</si>
  <si>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</si>
  <si>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</si>
  <si>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</si>
  <si>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</si>
  <si>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</si>
  <si>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</si>
  <si>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</si>
  <si>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</si>
  <si>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</si>
  <si>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</si>
  <si>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</si>
  <si>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</si>
  <si>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</si>
  <si>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</si>
  <si>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</si>
  <si>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</si>
  <si>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</si>
  <si>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</si>
  <si>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</si>
  <si>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</si>
  <si>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</si>
  <si>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</si>
  <si>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</si>
  <si>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</si>
  <si>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</si>
  <si>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</si>
  <si>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</si>
  <si>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</si>
  <si>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</si>
  <si>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</si>
  <si>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</si>
  <si>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</si>
  <si>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</si>
  <si>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</si>
  <si>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</si>
  <si>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</si>
  <si>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</si>
  <si>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</si>
  <si>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</si>
  <si>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</si>
  <si>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</si>
  <si>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</si>
  <si>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</si>
  <si>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</si>
  <si>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</si>
  <si>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</si>
  <si>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</si>
  <si>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</si>
  <si>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</si>
  <si>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</si>
  <si>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</si>
  <si>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</si>
  <si>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</si>
  <si>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</si>
  <si>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</si>
  <si>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</si>
  <si>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</si>
  <si>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</si>
  <si>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</si>
  <si>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</si>
  <si>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</si>
  <si>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</si>
  <si>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</si>
  <si>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</si>
  <si>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</si>
  <si>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</si>
  <si>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</si>
  <si>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</si>
  <si>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</si>
  <si>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</si>
  <si>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</si>
  <si>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</si>
  <si>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</si>
  <si>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</si>
  <si>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</si>
  <si>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</si>
  <si>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</si>
  <si>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</si>
  <si>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</si>
  <si>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</si>
  <si>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</si>
  <si>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</si>
  <si>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</si>
  <si>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</si>
  <si>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</si>
  <si>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</si>
  <si>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</si>
  <si>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</si>
  <si>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</si>
  <si>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</si>
  <si>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</si>
  <si>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</si>
  <si>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</si>
  <si>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</si>
  <si>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</si>
  <si>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</si>
  <si>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</si>
  <si>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</si>
  <si>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</si>
  <si>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</si>
  <si>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</si>
  <si>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</si>
  <si>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</si>
  <si>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</si>
  <si>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</si>
  <si>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</si>
  <si>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</si>
  <si>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</si>
  <si>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</si>
  <si>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</si>
  <si>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</si>
  <si>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</si>
  <si>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</si>
  <si>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</si>
  <si>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</si>
  <si>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</si>
  <si>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</si>
  <si>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</si>
  <si>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</si>
  <si>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</si>
  <si>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</si>
  <si>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</si>
  <si>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</si>
  <si>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</si>
  <si>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</si>
  <si>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</si>
  <si>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</si>
  <si>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</si>
  <si>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</si>
  <si>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</si>
  <si>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</si>
  <si>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</si>
  <si>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</si>
  <si>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</si>
  <si>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</si>
  <si>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</si>
  <si>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</si>
  <si>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</si>
  <si>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</si>
  <si>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</si>
  <si>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</si>
  <si>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</si>
  <si>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</si>
  <si>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</si>
  <si>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</si>
  <si>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</si>
  <si>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</si>
  <si>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</si>
  <si>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</si>
  <si>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</si>
  <si>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</si>
  <si>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</si>
  <si>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</si>
  <si>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</si>
  <si>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</si>
  <si>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</si>
  <si>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</si>
  <si>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</si>
  <si>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</si>
  <si>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</si>
  <si>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</si>
  <si>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</si>
  <si>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</si>
  <si>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</si>
  <si>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</si>
  <si>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</si>
  <si>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</si>
  <si>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</si>
  <si>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</si>
  <si>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</si>
  <si>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</si>
  <si>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</si>
  <si>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</si>
  <si>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</si>
  <si>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</si>
  <si>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</si>
  <si>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</si>
  <si>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</si>
  <si>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</si>
  <si>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</si>
  <si>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</si>
  <si>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</si>
  <si>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</si>
  <si>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</si>
  <si>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</si>
  <si>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</si>
  <si>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</si>
  <si>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</si>
  <si>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</si>
  <si>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</si>
  <si>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</si>
  <si>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</si>
  <si>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</si>
  <si>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</si>
  <si>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</si>
  <si>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</si>
  <si>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</si>
  <si>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</si>
  <si>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</si>
  <si>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</si>
  <si>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</si>
  <si>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</si>
  <si>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</si>
  <si>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</si>
  <si>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</si>
  <si>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</si>
  <si>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</si>
  <si>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</si>
  <si>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</si>
  <si>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</si>
  <si>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</si>
  <si>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</si>
  <si>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</si>
  <si>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</si>
  <si>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</si>
  <si>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</si>
  <si>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</si>
  <si>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</si>
  <si>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</si>
  <si>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</si>
  <si>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</si>
  <si>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</si>
  <si>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</si>
  <si>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</si>
  <si>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</si>
  <si>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</si>
  <si>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</si>
  <si>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</si>
  <si>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</si>
  <si>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</si>
  <si>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</si>
  <si>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</si>
  <si>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</si>
  <si>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</si>
  <si>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</si>
  <si>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</si>
  <si>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</si>
  <si>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</si>
  <si>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</si>
  <si>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</si>
  <si>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</si>
  <si>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</si>
  <si>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</si>
  <si>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</si>
  <si>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</si>
  <si>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</si>
  <si>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</si>
  <si>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</si>
  <si>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</si>
  <si>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</si>
  <si>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</si>
  <si>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</si>
  <si>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</si>
  <si>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</si>
  <si>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</si>
  <si>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</si>
  <si>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</si>
  <si>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</si>
  <si>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</si>
  <si>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</si>
  <si>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</si>
  <si>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</si>
  <si>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</si>
  <si>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</si>
  <si>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</si>
  <si>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</si>
  <si>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</si>
  <si>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</si>
  <si>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</si>
  <si>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</si>
  <si>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</si>
  <si>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</si>
  <si>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</si>
  <si>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</si>
  <si>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</si>
  <si>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</si>
  <si>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</si>
  <si>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</si>
  <si>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</si>
  <si>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</si>
  <si>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</si>
  <si>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</si>
  <si>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</si>
  <si>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</si>
  <si>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</si>
  <si>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</si>
  <si>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</si>
  <si>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</si>
  <si>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</si>
  <si>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</si>
  <si>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</si>
  <si>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</si>
  <si>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</si>
  <si>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</si>
  <si>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</si>
  <si>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</si>
  <si>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</si>
  <si>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</si>
  <si>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</si>
  <si>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</si>
  <si>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</si>
  <si>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</si>
  <si>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</si>
  <si>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</si>
  <si>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</si>
  <si>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</si>
  <si>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</si>
  <si>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</si>
  <si>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</si>
  <si>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</si>
  <si>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</si>
  <si>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</si>
  <si>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</si>
  <si>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</si>
  <si>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</si>
  <si>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</si>
  <si>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</si>
  <si>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</si>
  <si>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</si>
  <si>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</si>
  <si>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</si>
  <si>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</si>
  <si>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</si>
  <si>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</si>
  <si>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</si>
  <si>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</si>
  <si>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</si>
  <si>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</si>
  <si>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</si>
  <si>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</si>
  <si>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</si>
  <si>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</si>
  <si>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</si>
  <si>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</si>
  <si>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</si>
  <si>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</si>
  <si>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</si>
  <si>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</si>
  <si>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</si>
  <si>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</si>
  <si>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</si>
  <si>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</si>
  <si>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</si>
  <si>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</si>
  <si>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</si>
  <si>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</si>
  <si>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</si>
  <si>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</si>
  <si>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</si>
  <si>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</si>
  <si>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</si>
  <si>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</si>
  <si>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</si>
  <si>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</si>
  <si>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</si>
  <si>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</si>
  <si>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</si>
  <si>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</si>
  <si>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</si>
  <si>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</si>
  <si>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</si>
  <si>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</si>
  <si>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</si>
  <si>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</si>
  <si>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</si>
  <si>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</si>
  <si>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</si>
  <si>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</si>
  <si>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</si>
  <si>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</si>
  <si>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</si>
  <si>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</si>
  <si>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</si>
  <si>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</si>
  <si>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</si>
  <si>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</si>
  <si>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</si>
  <si>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</si>
  <si>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</si>
  <si>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</si>
  <si>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</si>
  <si>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</si>
  <si>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</si>
  <si>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</si>
  <si>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</si>
  <si>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</si>
  <si>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</si>
  <si>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</si>
  <si>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</si>
  <si>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</si>
  <si>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</si>
  <si>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</si>
  <si>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</si>
  <si>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</si>
  <si>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</si>
  <si>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</si>
  <si>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</si>
  <si>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</si>
  <si>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</si>
  <si>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</si>
  <si>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</si>
  <si>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</si>
  <si>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</si>
  <si>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</si>
  <si>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</si>
  <si>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</si>
  <si>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</si>
  <si>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</si>
  <si>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</si>
  <si>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</si>
  <si>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</si>
  <si>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</si>
  <si>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</si>
  <si>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</si>
  <si>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</si>
  <si>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</si>
  <si>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</si>
  <si>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</si>
  <si>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</si>
  <si>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</si>
  <si>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</si>
  <si>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</si>
  <si>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</si>
  <si>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</si>
  <si>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</si>
  <si>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</si>
  <si>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</si>
  <si>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</si>
  <si>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</si>
  <si>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</si>
  <si>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</si>
  <si>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</si>
  <si>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</si>
  <si>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</si>
  <si>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</si>
  <si>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</si>
  <si>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</si>
  <si>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</si>
  <si>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</si>
  <si>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</si>
  <si>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</si>
  <si>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</si>
  <si>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</si>
  <si>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</si>
  <si>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</si>
  <si>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</si>
  <si>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</si>
  <si>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</si>
  <si>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</si>
  <si>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</si>
  <si>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</si>
  <si>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</si>
  <si>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</si>
  <si>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</si>
  <si>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</si>
  <si>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</si>
  <si>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</si>
  <si>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</si>
  <si>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</si>
  <si>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</si>
  <si>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</si>
  <si>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</si>
  <si>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</si>
  <si>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</si>
  <si>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</si>
  <si>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</si>
  <si>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</si>
  <si>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</si>
  <si>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</si>
  <si>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</si>
  <si>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</si>
  <si>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</si>
  <si>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</si>
  <si>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</si>
  <si>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</si>
  <si>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</si>
  <si>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</si>
  <si>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</si>
  <si>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</si>
  <si>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</si>
  <si>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</si>
  <si>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</si>
  <si>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</si>
  <si>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</si>
  <si>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</si>
  <si>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</si>
  <si>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</si>
  <si>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</si>
  <si>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</si>
  <si>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</si>
  <si>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</si>
  <si>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</si>
  <si>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</si>
  <si>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</si>
  <si>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</si>
  <si>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</si>
  <si>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</si>
  <si>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</si>
  <si>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</si>
  <si>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</si>
  <si>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</si>
  <si>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</si>
  <si>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</si>
  <si>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</si>
  <si>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</si>
  <si>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</si>
  <si>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</si>
  <si>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</si>
  <si>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</si>
  <si>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</si>
  <si>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</si>
  <si>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</si>
  <si>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</si>
  <si>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</si>
  <si>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</si>
  <si>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</si>
  <si>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</si>
  <si>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</si>
  <si>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</si>
  <si>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</si>
  <si>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</si>
  <si>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</si>
  <si>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</si>
  <si>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</si>
  <si>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</si>
  <si>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</si>
  <si>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</si>
  <si>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</si>
  <si>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</si>
  <si>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</si>
  <si>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</si>
  <si>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</si>
  <si>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</si>
  <si>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</si>
  <si>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</si>
  <si>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</si>
  <si>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</si>
  <si>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</si>
  <si>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</si>
  <si>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</si>
  <si>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</si>
  <si>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</si>
  <si>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</si>
  <si>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</si>
  <si>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</si>
  <si>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</si>
  <si>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</si>
  <si>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</si>
  <si>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</si>
  <si>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</si>
  <si>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</si>
  <si>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</si>
  <si>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</si>
  <si>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</si>
  <si>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</si>
  <si>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</si>
  <si>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</si>
  <si>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</si>
  <si>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</si>
  <si>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</si>
  <si>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</si>
  <si>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</si>
  <si>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</si>
  <si>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</si>
  <si>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</si>
  <si>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</si>
  <si>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</si>
  <si>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</si>
  <si>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</si>
  <si>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</si>
  <si>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</si>
  <si>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</si>
  <si>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</si>
  <si>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</si>
  <si>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</si>
  <si>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</si>
  <si>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</si>
  <si>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</si>
  <si>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</si>
  <si>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</si>
  <si>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</si>
  <si>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</si>
  <si>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</si>
  <si>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</si>
  <si>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</si>
  <si>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</si>
  <si>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</si>
  <si>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</si>
  <si>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</si>
  <si>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</si>
  <si>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</si>
  <si>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</si>
  <si>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</si>
  <si>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</si>
  <si>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</si>
  <si>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</si>
  <si>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</si>
  <si>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</si>
  <si>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</si>
  <si>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</si>
  <si>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</si>
  <si>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</si>
  <si>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</si>
  <si>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</si>
  <si>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</si>
  <si>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</si>
  <si>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</si>
  <si>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</si>
  <si>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</si>
  <si>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</si>
  <si>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</si>
  <si>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</si>
  <si>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</si>
  <si>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</si>
  <si>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</si>
  <si>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</si>
  <si>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</si>
  <si>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</si>
  <si>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</si>
  <si>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</si>
  <si>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</si>
  <si>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</si>
  <si>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</si>
  <si>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</si>
  <si>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</si>
  <si>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</si>
  <si>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</si>
  <si>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</si>
  <si>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</si>
  <si>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</si>
  <si>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</si>
  <si>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</si>
  <si>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</si>
  <si>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</si>
  <si>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</si>
  <si>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</si>
  <si>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</si>
  <si>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</si>
  <si>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</si>
  <si>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</si>
  <si>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</si>
  <si>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</si>
  <si>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</si>
  <si>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</si>
  <si>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</si>
  <si>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</si>
  <si>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</si>
  <si>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</si>
  <si>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</si>
  <si>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</si>
  <si>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</si>
  <si>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</si>
  <si>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</si>
  <si>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</si>
  <si>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</si>
  <si>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</si>
  <si>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</si>
  <si>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</si>
  <si>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</si>
  <si>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</si>
  <si>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</si>
  <si>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</si>
  <si>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</si>
  <si>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</si>
  <si>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</si>
  <si>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</si>
  <si>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</si>
  <si>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</si>
  <si>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</si>
  <si>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</si>
  <si>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</si>
  <si>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</si>
  <si>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</si>
  <si>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</si>
  <si>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</si>
  <si>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</si>
  <si>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</si>
  <si>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</si>
  <si>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</si>
  <si>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</si>
  <si>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</si>
  <si>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</si>
  <si>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</si>
  <si>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</si>
  <si>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</si>
  <si>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</si>
  <si>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</si>
  <si>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</si>
  <si>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</si>
  <si>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</si>
  <si>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</si>
  <si>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</si>
  <si>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</si>
  <si>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</si>
  <si>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</si>
  <si>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</si>
  <si>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</si>
  <si>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</si>
  <si>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</si>
  <si>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</si>
  <si>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</si>
  <si>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</si>
  <si>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</si>
  <si>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</si>
  <si>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</si>
  <si>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</si>
  <si>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</si>
  <si>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</si>
  <si>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</si>
  <si>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</si>
  <si>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</si>
  <si>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</si>
  <si>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</si>
  <si>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</si>
  <si>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</si>
  <si>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</si>
  <si>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</si>
  <si>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</si>
  <si>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</si>
  <si>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</si>
  <si>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</si>
  <si>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</si>
  <si>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</si>
  <si>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</si>
  <si>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</si>
  <si>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</si>
  <si>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</si>
  <si>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</si>
  <si>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</si>
  <si>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</si>
  <si>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</si>
  <si>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</si>
  <si>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</si>
  <si>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</si>
  <si>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</si>
  <si>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</si>
  <si>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</si>
  <si>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</si>
  <si>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</si>
  <si>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</si>
  <si>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</si>
  <si>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</si>
  <si>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</si>
  <si>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</si>
  <si>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</si>
  <si>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</si>
  <si>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</si>
  <si>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</si>
  <si>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</si>
  <si>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</si>
  <si>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</si>
  <si>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</si>
  <si>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</si>
  <si>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</si>
  <si>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</si>
  <si>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</si>
  <si>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</si>
  <si>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</si>
  <si>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</si>
  <si>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</si>
  <si>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</si>
  <si>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</si>
  <si>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</si>
  <si>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</si>
  <si>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</si>
  <si>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</si>
  <si>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</si>
  <si>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</si>
  <si>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</si>
  <si>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</si>
  <si>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</si>
  <si>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</si>
  <si>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</si>
  <si>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</si>
  <si>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</si>
  <si>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</si>
  <si>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</si>
  <si>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</si>
  <si>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</si>
  <si>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</si>
  <si>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</si>
  <si>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</si>
  <si>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</si>
  <si>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</si>
  <si>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</si>
  <si>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</si>
  <si>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</si>
  <si>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</si>
  <si>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</si>
  <si>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</si>
  <si>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</si>
  <si>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</si>
  <si>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</si>
  <si>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</si>
  <si>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</si>
  <si>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</si>
  <si>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</si>
  <si>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</si>
  <si>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</si>
  <si>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</si>
  <si>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</si>
  <si>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</si>
  <si>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</si>
  <si>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</si>
  <si>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</si>
  <si>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</si>
  <si>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</si>
  <si>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</si>
  <si>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</si>
  <si>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</si>
  <si>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</si>
  <si>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</si>
  <si>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</si>
  <si>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</si>
  <si>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</si>
  <si>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</si>
  <si>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</si>
  <si>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</si>
  <si>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</si>
  <si>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</si>
  <si>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</si>
  <si>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</si>
  <si>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</si>
  <si>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</si>
  <si>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</si>
  <si>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</si>
  <si>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</si>
  <si>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</si>
  <si>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</si>
  <si>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</si>
  <si>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</si>
  <si>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</si>
  <si>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</si>
  <si>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</si>
  <si>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</si>
  <si>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</si>
  <si>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</si>
  <si>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</si>
  <si>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</si>
  <si>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</si>
  <si>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</si>
  <si>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</si>
  <si>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</si>
  <si>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</si>
  <si>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</si>
  <si>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</si>
  <si>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</si>
  <si>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</si>
  <si>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</si>
  <si>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</si>
  <si>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</si>
  <si>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</si>
  <si>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</si>
  <si>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</si>
  <si>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</si>
  <si>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</si>
  <si>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</si>
  <si>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</si>
  <si>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</si>
  <si>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</si>
  <si>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</si>
  <si>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</si>
  <si>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</si>
  <si>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</si>
  <si>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</si>
  <si>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</si>
  <si>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</si>
  <si>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</si>
  <si>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</si>
  <si>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</si>
  <si>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</si>
  <si>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</si>
  <si>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</si>
  <si>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</si>
  <si>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</si>
  <si>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</si>
  <si>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</si>
  <si>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</si>
  <si>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</si>
  <si>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</si>
  <si>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</si>
  <si>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</si>
  <si>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</si>
  <si>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</si>
  <si>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</si>
  <si>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</si>
  <si>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</si>
  <si>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</si>
  <si>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</si>
  <si>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</si>
  <si>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</si>
  <si>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</si>
  <si>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</si>
  <si>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</si>
  <si>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</si>
  <si>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</si>
  <si>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</si>
  <si>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</si>
  <si>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</si>
  <si>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</si>
  <si>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</si>
  <si>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</si>
  <si>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</si>
  <si>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</si>
  <si>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</si>
  <si>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</si>
  <si>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</si>
  <si>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</si>
  <si>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</si>
  <si>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</si>
  <si>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</si>
  <si>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</si>
  <si>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</si>
  <si>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</si>
  <si>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</si>
  <si>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</si>
  <si>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</si>
  <si>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</si>
  <si>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</si>
  <si>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</si>
  <si>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</si>
  <si>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</si>
  <si>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</si>
  <si>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</si>
  <si>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</si>
  <si>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</si>
  <si>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</si>
  <si>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</si>
  <si>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</si>
  <si>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</si>
  <si>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</si>
  <si>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</si>
  <si>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</si>
  <si>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</si>
  <si>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</si>
  <si>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</si>
  <si>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</si>
  <si>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</si>
  <si>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</si>
  <si>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</si>
  <si>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</si>
  <si>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</si>
  <si>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</si>
  <si>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</si>
  <si>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</si>
  <si>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</si>
  <si>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</si>
  <si>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</si>
  <si>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</si>
  <si>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</si>
  <si>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</si>
  <si>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</si>
  <si>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</si>
  <si>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</si>
  <si>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</si>
  <si>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</si>
  <si>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</si>
  <si>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</si>
  <si>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</si>
  <si>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</si>
  <si>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</si>
  <si>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</si>
  <si>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</si>
  <si>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</si>
  <si>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</si>
  <si>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</si>
  <si>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</si>
  <si>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</si>
  <si>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</si>
  <si>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</si>
  <si>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</si>
  <si>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</si>
  <si>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</si>
  <si>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</si>
  <si>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</si>
  <si>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</si>
  <si>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</si>
  <si>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</si>
  <si>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</si>
  <si>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</si>
  <si>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</si>
  <si>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</si>
  <si>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</si>
  <si>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</si>
  <si>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</si>
  <si>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</si>
  <si>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</si>
  <si>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</si>
  <si>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</si>
  <si>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</si>
  <si>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</si>
  <si>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</si>
  <si>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</si>
  <si>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</si>
  <si>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</si>
  <si>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</si>
  <si>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</si>
  <si>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</si>
  <si>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</si>
  <si>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</si>
  <si>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</si>
  <si>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</si>
  <si>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</si>
  <si>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</si>
  <si>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</si>
  <si>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</si>
  <si>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</si>
  <si>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</si>
  <si>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</si>
  <si>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</si>
  <si>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</si>
  <si>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</si>
  <si>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</si>
  <si>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</si>
  <si>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</si>
  <si>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</si>
  <si>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</si>
  <si>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</si>
  <si>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</si>
  <si>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</si>
  <si>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</si>
  <si>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</si>
  <si>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</si>
  <si>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</si>
  <si>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</si>
  <si>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</si>
  <si>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</si>
  <si>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</si>
  <si>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</si>
  <si>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</si>
  <si>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</si>
  <si>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</si>
  <si>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</si>
  <si>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</si>
  <si>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</si>
  <si>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</si>
  <si>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</si>
  <si>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</si>
  <si>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</si>
  <si>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</si>
  <si>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</si>
  <si>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</si>
  <si>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</si>
  <si>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</si>
  <si>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</si>
  <si>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</si>
  <si>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</si>
  <si>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</si>
  <si>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</si>
  <si>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</si>
  <si>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</si>
  <si>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</si>
  <si>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</si>
  <si>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</si>
  <si>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</si>
  <si>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</si>
  <si>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</si>
  <si>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</si>
  <si>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</si>
  <si>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</si>
  <si>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</si>
  <si>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</si>
  <si>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</si>
  <si>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</si>
  <si>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</si>
  <si>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</si>
  <si>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</si>
  <si>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</si>
  <si>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</si>
  <si>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</si>
  <si>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</si>
  <si>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</si>
  <si>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</si>
  <si>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</si>
  <si>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</si>
  <si>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</si>
  <si>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</si>
  <si>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</si>
  <si>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</si>
  <si>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</si>
  <si>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</si>
  <si>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</si>
  <si>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</si>
  <si>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</si>
  <si>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</si>
  <si>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</si>
  <si>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</si>
  <si>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</si>
  <si>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</si>
  <si>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</si>
  <si>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</si>
  <si>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</si>
  <si>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</si>
  <si>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</si>
  <si>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</si>
  <si>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</si>
  <si>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</si>
  <si>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</si>
  <si>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</si>
  <si>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</si>
  <si>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</si>
  <si>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</si>
  <si>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</si>
  <si>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</si>
  <si>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</si>
  <si>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</si>
  <si>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</si>
  <si>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</si>
  <si>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</si>
  <si>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</si>
  <si>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</si>
  <si>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</si>
  <si>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</si>
  <si>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</si>
  <si>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</si>
  <si>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</si>
  <si>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</si>
  <si>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</si>
  <si>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</si>
  <si>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</si>
  <si>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</si>
  <si>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</si>
  <si>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</si>
  <si>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</si>
  <si>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</si>
  <si>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</si>
  <si>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</si>
  <si>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</si>
  <si>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</si>
  <si>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</si>
  <si>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</si>
  <si>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</si>
  <si>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</si>
  <si>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</si>
  <si>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</si>
  <si>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</si>
  <si>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</si>
  <si>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</si>
  <si>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</si>
  <si>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</si>
  <si>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</si>
  <si>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</si>
  <si>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</si>
  <si>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</si>
  <si>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</si>
  <si>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</si>
  <si>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</si>
  <si>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</si>
  <si>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</si>
  <si>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</si>
  <si>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</si>
  <si>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</si>
  <si>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</si>
  <si>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</si>
  <si>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</si>
  <si>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</si>
  <si>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</si>
  <si>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</si>
  <si>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</si>
  <si>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</si>
  <si>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</si>
  <si>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</si>
  <si>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</si>
  <si>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</si>
  <si>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</si>
  <si>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</si>
  <si>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</si>
  <si>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</si>
  <si>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</si>
  <si>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</si>
  <si>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</si>
  <si>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</si>
  <si>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</si>
  <si>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</si>
  <si>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</si>
  <si>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</si>
  <si>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</si>
  <si>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</si>
  <si>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</si>
  <si>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</si>
  <si>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</si>
  <si>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</si>
  <si>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</si>
  <si>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</si>
  <si>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</si>
  <si>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</si>
  <si>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</si>
  <si>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</si>
  <si>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</si>
  <si>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</si>
  <si>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</si>
  <si>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</si>
  <si>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</si>
  <si>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</si>
  <si>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</si>
  <si>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</si>
  <si>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</si>
  <si>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</si>
  <si>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</si>
  <si>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</si>
  <si>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</si>
  <si>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</si>
  <si>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</si>
  <si>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</si>
  <si>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</si>
  <si>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</si>
  <si>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</si>
  <si>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</si>
  <si>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</si>
  <si>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</si>
  <si>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</si>
  <si>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</si>
  <si>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</si>
  <si>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</si>
  <si>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</si>
  <si>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</si>
  <si>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</si>
  <si>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</si>
  <si>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</si>
  <si>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</si>
  <si>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</si>
  <si>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</si>
  <si>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</si>
  <si>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</si>
  <si>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</si>
  <si>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</si>
  <si>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</si>
  <si>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</si>
  <si>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</si>
  <si>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</si>
  <si>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</si>
  <si>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</si>
  <si>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</si>
  <si>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</si>
  <si>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</si>
  <si>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</si>
  <si>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</si>
  <si>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</si>
  <si>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</si>
  <si>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</si>
  <si>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</si>
  <si>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</si>
  <si>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</si>
  <si>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</si>
  <si>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</si>
  <si>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</si>
  <si>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</si>
  <si>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</si>
  <si>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</si>
  <si>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</si>
  <si>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</si>
  <si>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</si>
  <si>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</si>
  <si>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</si>
  <si>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</si>
  <si>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</si>
  <si>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</si>
  <si>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</si>
  <si>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</si>
  <si>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</si>
  <si>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</si>
  <si>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</si>
  <si>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</si>
  <si>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</si>
  <si>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</si>
  <si>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</si>
  <si>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</si>
  <si>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</si>
  <si>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</si>
  <si>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</si>
  <si>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</si>
  <si>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</si>
  <si>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</si>
  <si>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</si>
  <si>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</si>
  <si>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</si>
  <si>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</si>
  <si>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</si>
  <si>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</si>
  <si>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</si>
  <si>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</si>
  <si>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</si>
  <si>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</si>
  <si>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</si>
  <si>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</si>
  <si>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</si>
  <si>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</si>
  <si>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</si>
  <si>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</si>
  <si>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</si>
  <si>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</si>
  <si>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</si>
  <si>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</si>
  <si>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</si>
  <si>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</si>
  <si>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</si>
  <si>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</si>
  <si>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</si>
  <si>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</si>
  <si>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</si>
  <si>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</si>
  <si>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</si>
  <si>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</si>
  <si>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</si>
  <si>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</si>
  <si>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</si>
  <si>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</si>
  <si>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</si>
  <si>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</si>
  <si>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</si>
  <si>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</si>
  <si>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</si>
  <si>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</si>
  <si>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</si>
  <si>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</si>
  <si>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</si>
  <si>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</si>
  <si>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</si>
  <si>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</si>
  <si>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</si>
  <si>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</si>
  <si>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</si>
  <si>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</si>
  <si>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</si>
  <si>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</si>
  <si>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</si>
  <si>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</si>
  <si>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</si>
  <si>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</si>
  <si>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</si>
  <si>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</si>
  <si>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</si>
  <si>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</si>
  <si>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</si>
  <si>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</si>
  <si>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</si>
  <si>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</si>
  <si>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</si>
  <si>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</si>
  <si>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</si>
  <si>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</si>
  <si>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</si>
  <si>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</si>
  <si>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</si>
  <si>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</si>
  <si>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</si>
  <si>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</si>
  <si>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</si>
  <si>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</si>
  <si>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</si>
  <si>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</si>
  <si>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</si>
  <si>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</si>
  <si>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</si>
  <si>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</si>
  <si>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</si>
  <si>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</si>
  <si>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</si>
  <si>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</si>
  <si>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</si>
  <si>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</si>
  <si>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</si>
  <si>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</si>
  <si>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</si>
  <si>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</si>
  <si>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</si>
  <si>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</si>
  <si>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</si>
  <si>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</si>
  <si>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</si>
  <si>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</si>
  <si>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</si>
  <si>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</si>
  <si>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</si>
  <si>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</si>
  <si>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</si>
  <si>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</si>
  <si>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</si>
  <si>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</si>
  <si>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</si>
  <si>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</si>
  <si>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</si>
  <si>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</si>
  <si>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</si>
  <si>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</si>
  <si>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</si>
  <si>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</si>
  <si>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</si>
  <si>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</si>
  <si>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</si>
  <si>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</si>
  <si>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</si>
  <si>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</si>
  <si>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</si>
  <si>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</si>
  <si>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</si>
  <si>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</si>
  <si>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</si>
  <si>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</si>
  <si>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</si>
  <si>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</si>
  <si>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</si>
  <si>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</si>
  <si>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</si>
  <si>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</si>
  <si>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</si>
  <si>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</si>
  <si>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</si>
  <si>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</si>
  <si>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</si>
  <si>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</si>
  <si>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</si>
  <si>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</si>
  <si>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</si>
  <si>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</si>
  <si>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</si>
  <si>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</si>
  <si>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</si>
  <si>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</si>
  <si>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</si>
  <si>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</si>
  <si>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</si>
  <si>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</si>
  <si>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</si>
  <si>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</si>
  <si>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</si>
  <si>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</si>
  <si>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</si>
  <si>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</si>
  <si>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</si>
  <si>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</si>
  <si>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</si>
  <si>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</si>
  <si>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</si>
  <si>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</si>
  <si>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</si>
  <si>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</si>
  <si>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</si>
  <si>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</si>
  <si>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</si>
  <si>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</si>
  <si>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</si>
  <si>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</si>
  <si>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</si>
  <si>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</si>
  <si>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</si>
  <si>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</si>
  <si>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</si>
  <si>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</si>
  <si>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</si>
  <si>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</si>
  <si>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</si>
  <si>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</si>
  <si>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</si>
  <si>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</si>
  <si>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</si>
  <si>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</si>
  <si>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</si>
  <si>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</si>
  <si>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</si>
  <si>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</si>
  <si>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</si>
  <si>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</si>
  <si>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</si>
  <si>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</si>
  <si>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</si>
  <si>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</si>
  <si>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</si>
  <si>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</si>
  <si>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</si>
  <si>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</si>
  <si>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</si>
  <si>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</si>
  <si>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</si>
  <si>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</si>
  <si>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</si>
  <si>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</si>
  <si>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</si>
  <si>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</si>
  <si>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</si>
  <si>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</si>
  <si>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</si>
  <si>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</si>
  <si>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</si>
  <si>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</si>
  <si>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</si>
  <si>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</si>
  <si>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</si>
  <si>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</si>
  <si>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</si>
  <si>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</si>
  <si>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</si>
  <si>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</si>
  <si>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</si>
  <si>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</si>
  <si>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</si>
  <si>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</si>
  <si>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</si>
  <si>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</si>
  <si>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</si>
  <si>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</si>
  <si>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</si>
  <si>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</si>
  <si>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</si>
  <si>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</si>
  <si>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</si>
  <si>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</si>
  <si>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</si>
  <si>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</si>
  <si>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</si>
  <si>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</si>
  <si>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</si>
  <si>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</si>
  <si>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</si>
  <si>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</si>
  <si>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</si>
  <si>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</si>
  <si>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</si>
  <si>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</si>
  <si>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</si>
  <si>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</si>
  <si>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</si>
  <si>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</si>
  <si>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</si>
  <si>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</si>
  <si>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</si>
  <si>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</si>
  <si>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</si>
  <si>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</si>
  <si>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</si>
  <si>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</si>
  <si>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</si>
  <si>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</si>
  <si>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</si>
  <si>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</si>
  <si>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</si>
  <si>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</si>
  <si>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</si>
  <si>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</si>
  <si>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</si>
  <si>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</si>
  <si>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</si>
  <si>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</si>
  <si>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</si>
  <si>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</si>
  <si>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</si>
  <si>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</si>
  <si>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</si>
  <si>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</si>
  <si>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</si>
  <si>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</si>
  <si>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</si>
  <si>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</si>
  <si>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</si>
  <si>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</si>
  <si>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</si>
  <si>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</si>
  <si>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</si>
  <si>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</si>
  <si>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</si>
  <si>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</si>
  <si>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</si>
  <si>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</si>
  <si>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</si>
  <si>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</si>
  <si>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</si>
  <si>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</si>
  <si>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</si>
  <si>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</si>
  <si>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</si>
  <si>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</si>
  <si>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</si>
  <si>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</si>
  <si>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</si>
  <si>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</si>
  <si>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</si>
  <si>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</si>
  <si>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</si>
  <si>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</si>
  <si>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</si>
  <si>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</si>
  <si>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</si>
  <si>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</si>
  <si>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</si>
  <si>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</si>
  <si>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</si>
  <si>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</si>
  <si>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</si>
  <si>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</si>
  <si>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</si>
  <si>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</si>
  <si>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</si>
  <si>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</si>
  <si>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</si>
  <si>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</si>
  <si>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</si>
  <si>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</si>
  <si>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</si>
  <si>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</si>
  <si>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</si>
  <si>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</si>
  <si>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</si>
  <si>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</si>
  <si>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</si>
  <si>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</si>
  <si>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</si>
  <si>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</si>
  <si>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</si>
  <si>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</si>
  <si>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</si>
  <si>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</si>
  <si>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</si>
  <si>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</si>
  <si>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</si>
  <si>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</si>
  <si>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</si>
  <si>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</si>
  <si>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</si>
  <si>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</si>
  <si>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</si>
  <si>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</si>
  <si>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</si>
  <si>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</si>
  <si>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</si>
  <si>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</si>
  <si>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</si>
  <si>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</si>
  <si>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</si>
  <si>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</si>
  <si>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</si>
  <si>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</si>
  <si>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</si>
  <si>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</si>
  <si>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</si>
  <si>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</si>
  <si>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</si>
  <si>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</si>
  <si>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</si>
  <si>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</si>
  <si>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</si>
  <si>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</si>
  <si>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</si>
  <si>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</si>
  <si>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</si>
  <si>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</si>
  <si>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</si>
  <si>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</si>
  <si>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</si>
  <si>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</si>
  <si>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</si>
  <si>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</si>
  <si>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</si>
  <si>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</si>
  <si>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</si>
  <si>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</si>
  <si>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</si>
  <si>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</si>
  <si>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</si>
  <si>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</si>
  <si>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</si>
  <si>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</si>
  <si>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</si>
  <si>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</si>
  <si>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</si>
  <si>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</si>
  <si>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</si>
  <si>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</si>
  <si>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</si>
  <si>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</si>
  <si>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</si>
  <si>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</si>
  <si>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</si>
  <si>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</si>
  <si>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</si>
  <si>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</si>
  <si>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</si>
  <si>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</si>
  <si>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</si>
  <si>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</si>
  <si>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</si>
  <si>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</si>
  <si>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</si>
  <si>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</si>
  <si>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</si>
  <si>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</si>
  <si>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</si>
  <si>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</si>
  <si>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</si>
  <si>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</si>
  <si>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</si>
  <si>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</si>
  <si>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</si>
  <si>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</si>
  <si>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</si>
  <si>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</si>
  <si>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</si>
  <si>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</si>
  <si>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</si>
  <si>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</si>
  <si>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</si>
  <si>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</si>
  <si>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</si>
  <si>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</si>
  <si>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</si>
  <si>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</si>
  <si>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</si>
  <si>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</si>
  <si>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</si>
  <si>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</si>
  <si>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</si>
  <si>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</si>
  <si>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</si>
  <si>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</si>
  <si>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</si>
  <si>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</si>
  <si>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</si>
  <si>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</si>
  <si>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</si>
  <si>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</si>
  <si>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</si>
  <si>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</si>
  <si>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</si>
  <si>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</si>
  <si>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</si>
  <si>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</si>
  <si>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</si>
  <si>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</si>
  <si>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</si>
  <si>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</si>
  <si>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</si>
  <si>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</si>
  <si>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</si>
  <si>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</si>
  <si>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</si>
  <si>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</si>
  <si>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</si>
  <si>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</si>
  <si>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</si>
  <si>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</si>
  <si>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</si>
  <si>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</si>
  <si>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</si>
  <si>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</si>
  <si>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</si>
  <si>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</si>
  <si>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</si>
  <si>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</si>
  <si>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</si>
  <si>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</si>
  <si>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</si>
  <si>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</si>
  <si>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</si>
  <si>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</si>
  <si>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</si>
  <si>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</si>
  <si>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</si>
  <si>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</si>
  <si>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</si>
  <si>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</si>
  <si>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</si>
  <si>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</si>
  <si>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</si>
  <si>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</si>
  <si>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</si>
  <si>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</si>
  <si>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</si>
  <si>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</si>
  <si>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</si>
  <si>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</si>
  <si>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</si>
  <si>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</si>
  <si>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</si>
  <si>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</si>
  <si>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</si>
  <si>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</si>
  <si>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</si>
  <si>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</si>
  <si>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</si>
  <si>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</si>
  <si>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</si>
  <si>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</si>
  <si>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</si>
  <si>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</si>
  <si>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</si>
  <si>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</si>
  <si>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</si>
  <si>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</si>
  <si>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</si>
  <si>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</si>
  <si>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</si>
  <si>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</si>
  <si>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</si>
  <si>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</si>
  <si>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</si>
  <si>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</si>
  <si>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</si>
  <si>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</si>
  <si>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</si>
  <si>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</si>
  <si>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</si>
  <si>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</si>
  <si>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</si>
  <si>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</si>
  <si>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</si>
  <si>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</si>
  <si>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</si>
  <si>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</si>
  <si>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</si>
  <si>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</si>
  <si>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</si>
  <si>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</si>
  <si>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</si>
  <si>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</si>
  <si>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</si>
  <si>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</si>
  <si>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</si>
  <si>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</si>
  <si>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</si>
  <si>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</si>
  <si>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</si>
  <si>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</si>
  <si>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</si>
  <si>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</si>
  <si>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</si>
  <si>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</si>
  <si>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</si>
  <si>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</si>
  <si>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</si>
  <si>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</si>
  <si>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</si>
  <si>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</si>
  <si>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</si>
  <si>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</si>
  <si>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</si>
  <si>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</si>
  <si>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</si>
  <si>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</si>
  <si>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</si>
  <si>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</si>
  <si>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</si>
  <si>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</si>
  <si>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</si>
  <si>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</si>
  <si>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</si>
  <si>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</si>
  <si>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</si>
  <si>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</si>
  <si>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</si>
  <si>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</si>
  <si>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</si>
  <si>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</si>
  <si>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</si>
  <si>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</si>
  <si>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</si>
  <si>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</si>
  <si>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</si>
  <si>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</si>
  <si>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</si>
  <si>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</si>
  <si>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</si>
  <si>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</si>
  <si>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</si>
  <si>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</si>
  <si>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</si>
  <si>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</si>
  <si>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</si>
  <si>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</si>
  <si>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</si>
  <si>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</si>
  <si>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</si>
  <si>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</si>
  <si>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</si>
  <si>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</si>
  <si>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</si>
  <si>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</si>
  <si>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</si>
  <si>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</si>
  <si>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</si>
  <si>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</si>
  <si>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</si>
  <si>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</si>
  <si>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</si>
  <si>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</si>
  <si>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</si>
  <si>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</si>
  <si>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</si>
  <si>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</si>
  <si>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</si>
  <si>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</si>
  <si>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</si>
  <si>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</si>
  <si>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</si>
  <si>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</si>
  <si>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</si>
  <si>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</si>
  <si>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</si>
  <si>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</si>
  <si>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</si>
  <si>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</si>
  <si>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</si>
  <si>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</si>
  <si>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</si>
  <si>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</si>
  <si>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</si>
  <si>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</si>
  <si>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</si>
  <si>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</si>
  <si>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</si>
  <si>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</si>
  <si>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</si>
  <si>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</si>
  <si>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</si>
  <si>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</si>
  <si>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</si>
  <si>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</si>
  <si>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</si>
  <si>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</si>
  <si>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</si>
  <si>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</si>
  <si>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</si>
  <si>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</si>
  <si>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</si>
  <si>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</si>
  <si>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</si>
  <si>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</si>
  <si>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</si>
  <si>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</si>
  <si>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</si>
  <si>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</si>
  <si>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</si>
  <si>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</si>
  <si>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</si>
  <si>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</si>
  <si>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</si>
  <si>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</si>
  <si>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</si>
  <si>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</si>
  <si>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</si>
  <si>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</si>
  <si>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</si>
  <si>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</si>
  <si>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</si>
  <si>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</si>
  <si>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</si>
  <si>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</si>
  <si>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</si>
  <si>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</si>
  <si>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</si>
  <si>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</si>
  <si>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</si>
  <si>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</si>
  <si>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</si>
  <si>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</si>
  <si>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</si>
  <si>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</si>
  <si>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</si>
  <si>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</si>
  <si>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</si>
  <si>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</si>
  <si>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</si>
  <si>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</si>
  <si>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</si>
  <si>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</si>
  <si>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</si>
  <si>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</si>
  <si>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</si>
  <si>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</si>
  <si>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</si>
  <si>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</si>
  <si>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</si>
  <si>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</si>
  <si>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</si>
  <si>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</si>
  <si>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</si>
  <si>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</si>
  <si>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</si>
  <si>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</si>
  <si>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</si>
  <si>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</si>
  <si>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</si>
  <si>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</si>
  <si>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</si>
  <si>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</si>
  <si>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</si>
  <si>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</si>
  <si>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</si>
  <si>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</si>
  <si>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</si>
  <si>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</si>
  <si>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</si>
  <si>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</si>
  <si>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</si>
  <si>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</si>
  <si>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</si>
  <si>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</si>
  <si>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</si>
  <si>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</si>
  <si>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</si>
  <si>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</si>
  <si>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</si>
  <si>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</si>
  <si>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</si>
  <si>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</si>
  <si>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</si>
  <si>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</si>
  <si>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</si>
  <si>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</si>
  <si>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</si>
  <si>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</si>
  <si>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</si>
  <si>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</si>
  <si>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</si>
  <si>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</si>
  <si>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</si>
  <si>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</si>
  <si>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</si>
  <si>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</si>
  <si>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</si>
  <si>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</si>
  <si>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</si>
  <si>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</si>
  <si>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</si>
  <si>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</si>
  <si>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</si>
  <si>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</si>
  <si>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</si>
  <si>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</si>
  <si>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</si>
  <si>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</si>
  <si>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</si>
  <si>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</si>
  <si>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</si>
  <si>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</si>
  <si>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</si>
  <si>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</si>
  <si>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</si>
  <si>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</si>
  <si>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</si>
  <si>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</si>
  <si>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</si>
  <si>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</si>
  <si>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</si>
  <si>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</si>
  <si>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</si>
  <si>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</si>
  <si>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</si>
  <si>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</si>
  <si>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</si>
  <si>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</si>
  <si>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</si>
  <si>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</si>
  <si>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</si>
  <si>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</si>
  <si>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</si>
  <si>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</si>
  <si>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</si>
  <si>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</si>
  <si>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</si>
  <si>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</si>
  <si>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</si>
  <si>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</si>
  <si>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</si>
  <si>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</si>
  <si>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</si>
  <si>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</si>
  <si>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</si>
  <si>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</si>
  <si>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</si>
  <si>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</si>
  <si>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</si>
  <si>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</si>
  <si>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</si>
  <si>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</si>
  <si>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</si>
  <si>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</si>
  <si>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</si>
  <si>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</si>
  <si>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</si>
  <si>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</si>
  <si>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</si>
  <si>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</si>
  <si>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</si>
  <si>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</si>
  <si>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</si>
  <si>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</si>
  <si>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</si>
  <si>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</si>
  <si>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</si>
  <si>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</si>
  <si>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</si>
  <si>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</si>
  <si>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</si>
  <si>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</si>
  <si>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</si>
  <si>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</si>
  <si>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</si>
  <si>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</si>
  <si>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</si>
  <si>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</si>
  <si>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</si>
  <si>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</si>
  <si>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</si>
  <si>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</si>
  <si>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</si>
  <si>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</si>
  <si>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</si>
  <si>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</si>
  <si>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</si>
  <si>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</si>
  <si>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</si>
  <si>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</si>
  <si>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</si>
  <si>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</si>
  <si>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</si>
  <si>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</si>
  <si>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</si>
  <si>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</si>
  <si>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</si>
  <si>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</si>
  <si>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</si>
  <si>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</si>
  <si>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</si>
  <si>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</si>
  <si>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</si>
  <si>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</si>
  <si>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</si>
  <si>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</si>
  <si>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</si>
  <si>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</si>
  <si>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</si>
  <si>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</si>
  <si>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</si>
  <si>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</si>
  <si>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</si>
  <si>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</si>
  <si>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</si>
  <si>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</si>
  <si>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</si>
  <si>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</si>
  <si>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</si>
  <si>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</si>
  <si>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</si>
  <si>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</si>
  <si>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</si>
  <si>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</si>
  <si>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</si>
  <si>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</si>
  <si>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</si>
  <si>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</si>
  <si>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</si>
  <si>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</si>
  <si>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</si>
  <si>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</si>
  <si>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</si>
  <si>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</si>
  <si>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</si>
  <si>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</si>
  <si>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</si>
  <si>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</si>
  <si>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</si>
  <si>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</si>
  <si>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</si>
  <si>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</si>
  <si>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</si>
  <si>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</si>
  <si>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</si>
  <si>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</si>
  <si>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</si>
  <si>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</si>
  <si>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</si>
  <si>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</si>
  <si>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</si>
  <si>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</si>
  <si>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</si>
  <si>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</si>
  <si>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</si>
  <si>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</si>
  <si>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</si>
  <si>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</si>
  <si>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</si>
  <si>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</si>
  <si>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</si>
  <si>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</si>
  <si>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</si>
  <si>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</si>
  <si>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</si>
  <si>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</si>
  <si>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</si>
  <si>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</si>
  <si>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</si>
  <si>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</si>
  <si>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</si>
  <si>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</si>
  <si>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</si>
  <si>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</si>
  <si>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</si>
  <si>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</si>
  <si>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</si>
  <si>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</si>
  <si>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</si>
  <si>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</si>
  <si>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</si>
  <si>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</si>
  <si>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</si>
  <si>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</si>
  <si>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</si>
  <si>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</si>
  <si>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</si>
  <si>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</si>
  <si>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</si>
  <si>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</si>
  <si>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</si>
  <si>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</si>
  <si>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</si>
  <si>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</si>
  <si>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</si>
  <si>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</si>
  <si>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</si>
  <si>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</si>
  <si>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</si>
  <si>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</si>
  <si>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</si>
  <si>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</si>
  <si>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</si>
  <si>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</si>
  <si>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</si>
  <si>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</si>
  <si>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</si>
  <si>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</si>
  <si>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</si>
  <si>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</si>
  <si>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</si>
  <si>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</si>
  <si>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</si>
  <si>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</si>
  <si>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</si>
  <si>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</si>
  <si>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</si>
  <si>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</si>
  <si>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</si>
  <si>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</si>
  <si>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</si>
  <si>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</si>
  <si>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</si>
  <si>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</si>
  <si>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</si>
  <si>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</si>
  <si>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</si>
  <si>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</si>
  <si>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</si>
  <si>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</si>
  <si>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</si>
  <si>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</si>
  <si>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</si>
  <si>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</si>
  <si>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</si>
  <si>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</si>
  <si>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</si>
  <si>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</si>
  <si>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</si>
  <si>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</si>
  <si>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</si>
  <si>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</si>
  <si>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</si>
  <si>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</si>
  <si>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</si>
  <si>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</si>
  <si>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</si>
  <si>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</si>
  <si>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</si>
  <si>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</si>
  <si>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</si>
  <si>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</si>
  <si>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</si>
  <si>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</si>
  <si>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</si>
  <si>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</si>
  <si>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</si>
  <si>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</si>
  <si>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</si>
  <si>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</si>
  <si>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</si>
  <si>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</si>
  <si>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</si>
  <si>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</si>
  <si>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</si>
  <si>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</si>
  <si>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</si>
  <si>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</si>
  <si>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</si>
  <si>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</si>
  <si>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</si>
  <si>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</si>
  <si>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</si>
  <si>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</si>
  <si>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</si>
  <si>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</si>
  <si>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</si>
  <si>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</si>
  <si>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</si>
  <si>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</si>
  <si>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</si>
  <si>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</si>
  <si>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</si>
  <si>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</si>
  <si>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</si>
  <si>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</si>
  <si>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</si>
  <si>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</si>
  <si>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</si>
  <si>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</si>
  <si>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</si>
  <si>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</si>
  <si>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</si>
  <si>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</si>
  <si>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</si>
  <si>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</si>
  <si>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</si>
  <si>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</si>
  <si>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</si>
  <si>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</si>
  <si>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</si>
  <si>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</si>
  <si>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</si>
  <si>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</si>
  <si>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</si>
  <si>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</si>
  <si>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</si>
  <si>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</si>
  <si>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</si>
  <si>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</si>
  <si>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</si>
  <si>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</si>
  <si>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</si>
  <si>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</si>
  <si>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</si>
  <si>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</si>
  <si>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</si>
  <si>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</si>
  <si>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</si>
  <si>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</si>
  <si>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</si>
  <si>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</si>
  <si>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</si>
  <si>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</si>
  <si>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</si>
  <si>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</si>
  <si>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</si>
  <si>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</si>
  <si>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</si>
  <si>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</si>
  <si>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</si>
  <si>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</si>
  <si>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</si>
  <si>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</si>
  <si>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</si>
  <si>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</si>
  <si>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</si>
  <si>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</si>
  <si>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</si>
  <si>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</si>
  <si>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</si>
  <si>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</si>
  <si>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</si>
  <si>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</si>
  <si>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</si>
  <si>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</si>
  <si>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</si>
  <si>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</si>
  <si>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</si>
  <si>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</si>
  <si>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</si>
  <si>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</si>
  <si>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</si>
  <si>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</si>
  <si>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</si>
  <si>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</si>
  <si>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</si>
  <si>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</si>
  <si>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</si>
  <si>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</si>
  <si>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</si>
  <si>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</si>
  <si>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</si>
  <si>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</si>
  <si>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</si>
  <si>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</si>
  <si>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</si>
  <si>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</si>
  <si>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</si>
  <si>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</si>
  <si>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</si>
  <si>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</si>
  <si>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</si>
  <si>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</si>
  <si>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</si>
  <si>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</si>
  <si>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</si>
  <si>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</si>
  <si>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</si>
  <si>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</si>
  <si>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</si>
  <si>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</si>
  <si>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</si>
  <si>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</si>
  <si>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</si>
  <si>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</si>
  <si>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</si>
  <si>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</si>
  <si>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</si>
  <si>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</si>
  <si>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</si>
  <si>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</si>
  <si>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</si>
  <si>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</si>
  <si>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</si>
  <si>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</si>
  <si>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</si>
  <si>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</si>
  <si>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</si>
  <si>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</si>
  <si>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</si>
  <si>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</si>
  <si>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</si>
  <si>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</si>
  <si>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</si>
  <si>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</si>
  <si>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</si>
  <si>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</si>
  <si>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</si>
  <si>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</si>
  <si>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</si>
  <si>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</si>
  <si>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</si>
  <si>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</si>
  <si>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</si>
  <si>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</si>
  <si>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</si>
  <si>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</si>
  <si>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</si>
  <si>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</si>
  <si>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</si>
  <si>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</si>
  <si>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</si>
  <si>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</si>
  <si>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</si>
  <si>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</si>
  <si>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</si>
  <si>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</si>
  <si>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</si>
  <si>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</si>
  <si>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</si>
  <si>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</si>
  <si>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</si>
  <si>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</si>
  <si>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</si>
  <si>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</si>
  <si>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</si>
  <si>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</si>
  <si>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</si>
  <si>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</si>
  <si>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</si>
  <si>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</si>
  <si>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</si>
  <si>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</si>
  <si>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</si>
  <si>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</si>
  <si>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</si>
  <si>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</si>
  <si>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</si>
  <si>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</si>
  <si>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</si>
  <si>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</si>
  <si>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</si>
  <si>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</si>
  <si>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</si>
  <si>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</si>
  <si>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</si>
  <si>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</si>
  <si>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</si>
  <si>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</si>
  <si>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</si>
  <si>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</si>
  <si>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</si>
  <si>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</si>
  <si>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</si>
  <si>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</si>
  <si>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</si>
  <si>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</si>
  <si>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</si>
  <si>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</si>
  <si>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</si>
  <si>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</si>
  <si>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</si>
  <si>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</si>
  <si>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</si>
  <si>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</si>
  <si>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</si>
  <si>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</si>
  <si>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</si>
  <si>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</si>
  <si>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</si>
  <si>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</si>
  <si>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</si>
  <si>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</si>
  <si>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</si>
  <si>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</si>
  <si>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</si>
  <si>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</si>
  <si>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</si>
  <si>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</si>
  <si>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</si>
  <si>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</si>
  <si>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</si>
  <si>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</si>
  <si>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</si>
  <si>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</si>
  <si>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</si>
  <si>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</si>
  <si>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</si>
  <si>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</si>
  <si>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</si>
  <si>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</si>
  <si>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</si>
  <si>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</si>
  <si>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</si>
  <si>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</si>
  <si>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</si>
  <si>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</si>
  <si>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</si>
  <si>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</si>
  <si>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</si>
  <si>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</si>
  <si>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</si>
  <si>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</si>
  <si>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</si>
  <si>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</si>
  <si>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</si>
  <si>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</si>
  <si>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</si>
  <si>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</si>
  <si>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</si>
  <si>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</si>
  <si>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</si>
  <si>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</si>
  <si>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</si>
  <si>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</si>
  <si>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</si>
  <si>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</si>
  <si>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</si>
  <si>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</si>
  <si>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</si>
  <si>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</si>
  <si>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</si>
  <si>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</si>
  <si>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</si>
  <si>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</si>
  <si>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</si>
  <si>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</si>
  <si>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</si>
  <si>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</si>
  <si>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</si>
  <si>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</si>
  <si>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</si>
  <si>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</si>
  <si>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</si>
  <si>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</si>
  <si>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</si>
  <si>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</si>
  <si>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</si>
  <si>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</si>
  <si>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</si>
  <si>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</si>
  <si>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</si>
  <si>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</si>
  <si>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</si>
  <si>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</si>
  <si>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</si>
  <si>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</si>
  <si>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</si>
  <si>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</si>
  <si>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</si>
  <si>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</si>
  <si>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</si>
  <si>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</si>
  <si>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</si>
  <si>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</si>
  <si>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</si>
  <si>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</si>
  <si>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</si>
  <si>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</si>
  <si>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</si>
  <si>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</si>
  <si>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</si>
  <si>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</si>
  <si>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</si>
  <si>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</si>
  <si>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</si>
  <si>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</si>
  <si>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</si>
  <si>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</si>
  <si>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</si>
  <si>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</si>
  <si>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</si>
  <si>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</si>
  <si>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</si>
  <si>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</si>
  <si>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</si>
  <si>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</si>
  <si>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</si>
  <si>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</si>
  <si>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</si>
  <si>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</si>
  <si>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</si>
  <si>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</si>
  <si>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</si>
  <si>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</si>
  <si>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</si>
  <si>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</si>
  <si>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</si>
  <si>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</si>
  <si>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</si>
  <si>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</si>
  <si>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</si>
  <si>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</si>
  <si>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</si>
  <si>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</si>
  <si>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</si>
  <si>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</si>
  <si>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</si>
  <si>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</si>
  <si>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</si>
  <si>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</si>
  <si>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</si>
  <si>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</si>
  <si>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</si>
  <si>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</si>
  <si>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</si>
  <si>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</si>
  <si>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</si>
  <si>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</si>
  <si>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</si>
  <si>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</si>
  <si>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</si>
  <si>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</si>
  <si>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</si>
  <si>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</si>
  <si>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</si>
  <si>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</si>
  <si>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</si>
  <si>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</si>
  <si>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</si>
  <si>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</si>
  <si>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</si>
  <si>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</si>
  <si>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</si>
  <si>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</si>
  <si>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</si>
  <si>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</si>
  <si>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</si>
  <si>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</si>
  <si>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</si>
  <si>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</si>
  <si>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</si>
  <si>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</si>
  <si>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</si>
  <si>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</si>
  <si>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</si>
  <si>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</si>
  <si>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</si>
  <si>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</si>
  <si>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</si>
  <si>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</si>
  <si>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</si>
  <si>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</si>
  <si>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</si>
  <si>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</si>
  <si>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</si>
  <si>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</si>
  <si>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</si>
  <si>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</si>
  <si>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</si>
  <si>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</si>
  <si>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</si>
  <si>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</si>
  <si>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</si>
  <si>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</si>
  <si>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</si>
  <si>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</si>
  <si>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</si>
  <si>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</si>
  <si>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</si>
  <si>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</si>
  <si>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</si>
  <si>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</si>
  <si>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</si>
  <si>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</si>
  <si>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</si>
  <si>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</si>
  <si>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</si>
  <si>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</si>
  <si>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</si>
  <si>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</si>
  <si>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</si>
  <si>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</si>
  <si>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</si>
  <si>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</si>
  <si>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</si>
  <si>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</si>
  <si>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</si>
  <si>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</si>
  <si>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</si>
  <si>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</si>
  <si>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</si>
  <si>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</si>
  <si>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</si>
  <si>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</si>
  <si>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</si>
  <si>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</si>
  <si>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</si>
  <si>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</si>
  <si>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</si>
  <si>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</si>
  <si>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</si>
  <si>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</si>
  <si>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</si>
  <si>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</si>
  <si>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</si>
  <si>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</si>
  <si>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</si>
  <si>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</si>
  <si>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</si>
  <si>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</si>
  <si>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</si>
  <si>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</si>
  <si>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</si>
  <si>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</si>
  <si>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</si>
  <si>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</si>
  <si>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</si>
  <si>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</si>
  <si>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</si>
  <si>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</si>
  <si>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</si>
  <si>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</si>
  <si>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</si>
  <si>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</si>
  <si>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</si>
  <si>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</si>
  <si>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</si>
  <si>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</si>
  <si>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</si>
  <si>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</si>
  <si>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</si>
  <si>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</si>
  <si>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</si>
  <si>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</si>
  <si>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</si>
  <si>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</si>
  <si>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</si>
  <si>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</si>
  <si>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</si>
  <si>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</si>
  <si>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</si>
  <si>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</si>
  <si>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</si>
  <si>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</si>
  <si>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</si>
  <si>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</si>
  <si>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</si>
  <si>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</si>
  <si>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</si>
  <si>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</si>
  <si>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</si>
  <si>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</si>
  <si>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</si>
  <si>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</si>
  <si>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</si>
  <si>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</si>
  <si>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</si>
  <si>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</si>
  <si>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</si>
  <si>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</si>
  <si>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</si>
  <si>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</si>
  <si>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</si>
  <si>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</si>
  <si>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</si>
  <si>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</si>
  <si>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</si>
  <si>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</si>
  <si>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</si>
  <si>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</si>
  <si>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</si>
  <si>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</si>
  <si>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</si>
  <si>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</si>
  <si>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</si>
  <si>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</si>
  <si>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</si>
  <si>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</si>
  <si>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</si>
  <si>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</si>
  <si>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</si>
  <si>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</si>
  <si>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</si>
  <si>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</si>
  <si>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</si>
  <si>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</si>
  <si>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</si>
  <si>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</si>
  <si>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</si>
  <si>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</si>
  <si>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</si>
  <si>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</si>
  <si>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</si>
  <si>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</si>
  <si>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</si>
  <si>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</si>
  <si>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</si>
  <si>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</si>
  <si>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</si>
  <si>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</si>
  <si>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</si>
  <si>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</si>
  <si>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</si>
  <si>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</si>
  <si>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</si>
  <si>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</si>
  <si>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</si>
  <si>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</si>
  <si>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</si>
  <si>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</si>
  <si>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</si>
  <si>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</si>
  <si>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</si>
  <si>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</si>
  <si>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</si>
  <si>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</si>
  <si>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</si>
  <si>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</si>
  <si>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</si>
  <si>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</si>
  <si>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</si>
  <si>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</si>
  <si>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</si>
  <si>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</si>
  <si>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</si>
  <si>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</si>
  <si>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</si>
  <si>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</si>
  <si>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</si>
  <si>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</si>
  <si>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</si>
  <si>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</si>
  <si>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</si>
  <si>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</si>
  <si>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</si>
  <si>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</si>
  <si>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</si>
  <si>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</si>
  <si>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</si>
  <si>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</si>
  <si>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</si>
  <si>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</si>
  <si>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</si>
  <si>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</si>
  <si>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</si>
  <si>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</si>
  <si>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</si>
  <si>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</si>
  <si>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</si>
  <si>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</si>
  <si>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</si>
  <si>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</si>
  <si>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</si>
  <si>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</si>
  <si>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</si>
  <si>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</si>
  <si>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</si>
  <si>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</si>
  <si>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</si>
  <si>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</si>
  <si>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</si>
  <si>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</si>
  <si>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</si>
  <si>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</si>
  <si>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</si>
  <si>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</si>
  <si>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</si>
  <si>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</si>
  <si>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</si>
  <si>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</si>
  <si>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</si>
  <si>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</si>
  <si>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</si>
  <si>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</si>
  <si>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</si>
  <si>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</si>
  <si>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</si>
  <si>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</si>
  <si>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</si>
  <si>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</si>
  <si>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</si>
  <si>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</si>
  <si>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</si>
  <si>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</si>
  <si>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</si>
  <si>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</si>
  <si>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</si>
  <si>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</si>
  <si>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</si>
  <si>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</si>
  <si>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</si>
  <si>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</si>
  <si>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</si>
  <si>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</si>
  <si>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</si>
  <si>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</si>
  <si>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</si>
  <si>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</si>
  <si>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</si>
  <si>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</si>
  <si>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</si>
  <si>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</si>
  <si>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</si>
  <si>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</si>
  <si>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</si>
  <si>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</si>
  <si>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</si>
  <si>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</si>
  <si>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</si>
  <si>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</si>
  <si>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</si>
  <si>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</si>
  <si>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</si>
  <si>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</si>
  <si>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</si>
  <si>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</si>
  <si>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</si>
  <si>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</si>
  <si>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</si>
  <si>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</si>
  <si>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</si>
  <si>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</si>
  <si>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</si>
  <si>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</si>
  <si>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</si>
  <si>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</si>
  <si>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</si>
  <si>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</si>
  <si>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</si>
  <si>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</si>
  <si>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</si>
  <si>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</si>
  <si>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</si>
  <si>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</si>
  <si>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</si>
  <si>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</si>
  <si>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</si>
  <si>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</si>
  <si>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</si>
  <si>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</si>
  <si>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</si>
  <si>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</si>
  <si>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</si>
  <si>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</si>
  <si>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</si>
  <si>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</si>
  <si>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</si>
  <si>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</si>
  <si>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</si>
  <si>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</si>
  <si>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</si>
  <si>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</si>
  <si>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</si>
  <si>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</si>
  <si>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</si>
  <si>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</si>
  <si>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</si>
  <si>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</si>
  <si>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</si>
  <si>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</si>
  <si>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</si>
  <si>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</si>
  <si>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</si>
  <si>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</si>
  <si>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</si>
  <si>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</si>
  <si>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</si>
  <si>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</si>
  <si>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</si>
  <si>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</si>
  <si>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</si>
  <si>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</si>
  <si>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</si>
  <si>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</si>
  <si>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</si>
  <si>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</si>
  <si>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</si>
  <si>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</si>
  <si>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</si>
  <si>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</si>
  <si>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</si>
  <si>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</si>
  <si>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</si>
  <si>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</si>
  <si>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</si>
  <si>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</si>
  <si>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</si>
  <si>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</si>
  <si>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</si>
  <si>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</si>
  <si>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</si>
  <si>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</si>
  <si>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</si>
  <si>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</si>
  <si>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</si>
  <si>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</si>
  <si>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</si>
  <si>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</si>
  <si>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</si>
  <si>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</si>
  <si>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</si>
  <si>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</si>
  <si>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</si>
  <si>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</si>
  <si>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</si>
  <si>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</si>
  <si>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</si>
  <si>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</si>
  <si>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</si>
  <si>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</si>
  <si>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</si>
  <si>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</si>
  <si>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</si>
  <si>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</si>
  <si>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</si>
  <si>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</si>
  <si>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</si>
  <si>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</si>
  <si>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</si>
  <si>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</si>
  <si>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</si>
  <si>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</si>
  <si>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</si>
  <si>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</si>
  <si>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</si>
  <si>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</si>
  <si>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</si>
  <si>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</si>
  <si>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</si>
  <si>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</si>
  <si>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</si>
  <si>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</si>
  <si>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</si>
  <si>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</si>
  <si>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</si>
  <si>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</si>
  <si>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</si>
  <si>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</si>
  <si>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</si>
  <si>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</si>
  <si>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</si>
  <si>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</si>
  <si>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</si>
  <si>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</si>
  <si>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</si>
  <si>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</si>
  <si>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</si>
  <si>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</si>
  <si>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</si>
  <si>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</si>
  <si>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</si>
  <si>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</si>
  <si>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</si>
  <si>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</si>
  <si>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</si>
  <si>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</si>
  <si>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</si>
  <si>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</si>
  <si>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</si>
  <si>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</si>
  <si>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</si>
  <si>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</si>
  <si>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</si>
  <si>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</si>
  <si>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</si>
  <si>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</si>
  <si>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</si>
  <si>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</si>
  <si>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</si>
  <si>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</si>
  <si>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</si>
  <si>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</si>
  <si>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</si>
  <si>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</si>
  <si>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</si>
  <si>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</si>
  <si>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</si>
  <si>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</si>
  <si>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</si>
  <si>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</si>
  <si>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</si>
  <si>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</si>
  <si>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</si>
  <si>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</si>
  <si>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</si>
  <si>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</si>
  <si>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</si>
  <si>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</si>
  <si>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</si>
  <si>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</si>
  <si>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</si>
  <si>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</si>
  <si>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</si>
  <si>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</si>
  <si>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</si>
  <si>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</si>
  <si>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</si>
  <si>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</si>
  <si>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</si>
  <si>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</si>
  <si>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</si>
  <si>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</si>
  <si>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</si>
  <si>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</si>
  <si>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</si>
  <si>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</si>
  <si>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</si>
  <si>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</si>
  <si>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</si>
  <si>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</si>
  <si>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</si>
  <si>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</si>
  <si>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</si>
  <si>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</si>
  <si>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</si>
  <si>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</si>
  <si>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</si>
  <si>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</si>
  <si>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</si>
  <si>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</si>
  <si>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</si>
  <si>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</si>
  <si>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</si>
  <si>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</si>
  <si>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</si>
  <si>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</si>
  <si>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</si>
  <si>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</si>
  <si>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</si>
  <si>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</si>
  <si>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</si>
  <si>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</si>
  <si>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</si>
  <si>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</si>
  <si>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</si>
  <si>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</si>
  <si>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</si>
  <si>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</si>
  <si>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</si>
  <si>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</si>
  <si>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</si>
  <si>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</si>
  <si>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</si>
  <si>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</si>
  <si>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</si>
  <si>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</si>
  <si>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</si>
  <si>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</si>
  <si>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</si>
  <si>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</si>
  <si>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</si>
  <si>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</si>
  <si>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</si>
  <si>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</si>
  <si>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</si>
  <si>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</si>
  <si>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</si>
  <si>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</si>
  <si>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</si>
  <si>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</si>
  <si>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</si>
  <si>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</si>
  <si>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</si>
  <si>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</si>
  <si>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</si>
  <si>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</si>
  <si>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</si>
  <si>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</si>
  <si>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</si>
  <si>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</si>
  <si>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</si>
  <si>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</si>
  <si>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</si>
  <si>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</si>
  <si>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</si>
  <si>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</si>
  <si>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</si>
  <si>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</si>
  <si>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</si>
  <si>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</si>
  <si>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</si>
  <si>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</si>
  <si>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</si>
  <si>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</si>
  <si>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</si>
  <si>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</si>
  <si>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</si>
  <si>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</si>
  <si>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</si>
  <si>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</si>
  <si>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</si>
  <si>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</si>
  <si>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</si>
  <si>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</si>
  <si>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</si>
  <si>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</si>
  <si>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</si>
  <si>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</si>
  <si>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</si>
  <si>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</si>
  <si>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</si>
  <si>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</si>
  <si>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</si>
  <si>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</si>
  <si>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</si>
  <si>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</si>
  <si>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</si>
  <si>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</si>
  <si>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</si>
  <si>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</si>
  <si>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</si>
  <si>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</si>
  <si>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</si>
  <si>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</si>
  <si>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</si>
  <si>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</si>
  <si>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</si>
  <si>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</si>
  <si>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</si>
  <si>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</si>
  <si>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</si>
  <si>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</si>
  <si>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</si>
  <si>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</si>
  <si>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</si>
  <si>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</si>
  <si>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</si>
  <si>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</si>
  <si>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</si>
  <si>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</si>
  <si>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</si>
  <si>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</si>
  <si>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</si>
  <si>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</si>
  <si>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</si>
  <si>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</si>
  <si>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</si>
  <si>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</si>
  <si>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</si>
  <si>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</si>
  <si>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</si>
  <si>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</si>
  <si>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</si>
  <si>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</si>
  <si>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</si>
  <si>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</si>
  <si>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</si>
  <si>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</si>
  <si>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</si>
  <si>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</si>
  <si>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</si>
  <si>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</si>
  <si>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</si>
  <si>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</si>
  <si>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</si>
  <si>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</si>
  <si>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</si>
  <si>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</si>
  <si>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</si>
  <si>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</si>
  <si>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</si>
  <si>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</si>
  <si>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</si>
  <si>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</si>
  <si>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</si>
  <si>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</si>
  <si>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</si>
  <si>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</si>
  <si>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</si>
  <si>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</si>
  <si>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</si>
  <si>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</si>
  <si>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</si>
  <si>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</si>
  <si>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</si>
  <si>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</si>
  <si>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</si>
  <si>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</si>
  <si>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</si>
  <si>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</si>
  <si>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</si>
  <si>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</si>
  <si>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</si>
  <si>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</si>
  <si>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</si>
  <si>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</si>
  <si>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</si>
  <si>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</si>
  <si>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</si>
  <si>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</si>
  <si>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</si>
  <si>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</si>
  <si>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</si>
  <si>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</si>
  <si>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</si>
  <si>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</si>
  <si>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</si>
  <si>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</si>
  <si>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</si>
  <si>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</si>
  <si>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</si>
  <si>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</si>
  <si>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</si>
  <si>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</si>
  <si>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</si>
  <si>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</si>
  <si>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</si>
  <si>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</si>
  <si>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</si>
  <si>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</si>
  <si>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</si>
  <si>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</si>
  <si>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</si>
  <si>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</si>
  <si>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</si>
  <si>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</si>
  <si>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</si>
  <si>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</si>
  <si>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</si>
  <si>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</si>
  <si>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</si>
  <si>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</si>
  <si>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</si>
  <si>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</si>
  <si>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</si>
  <si>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</si>
  <si>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</si>
  <si>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</si>
  <si>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</si>
  <si>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</si>
  <si>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</si>
  <si>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</si>
  <si>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</si>
  <si>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</si>
  <si>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</si>
  <si>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</si>
  <si>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</si>
  <si>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</si>
  <si>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</si>
  <si>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</si>
  <si>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</si>
  <si>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</si>
  <si>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</si>
  <si>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</si>
  <si>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</si>
  <si>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</si>
  <si>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</si>
  <si>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</si>
  <si>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</si>
  <si>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</si>
  <si>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</si>
  <si>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</si>
  <si>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</si>
  <si>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</si>
  <si>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</si>
  <si>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</si>
  <si>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</si>
  <si>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</si>
  <si>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</si>
  <si>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</si>
  <si>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</si>
  <si>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</si>
  <si>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</si>
  <si>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</si>
  <si>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</si>
  <si>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</si>
  <si>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</si>
  <si>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</si>
  <si>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</si>
  <si>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</si>
  <si>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</si>
  <si>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</si>
  <si>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</si>
  <si>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</si>
  <si>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</si>
  <si>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</si>
  <si>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</si>
  <si>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</si>
  <si>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</si>
  <si>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</si>
  <si>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</si>
  <si>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</si>
  <si>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</si>
  <si>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</si>
  <si>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</si>
  <si>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</si>
  <si>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</si>
  <si>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</si>
  <si>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</si>
  <si>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</si>
  <si>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</si>
  <si>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</si>
  <si>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</si>
  <si>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</si>
  <si>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</si>
  <si>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</si>
  <si>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</si>
  <si>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</si>
  <si>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</si>
  <si>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</si>
  <si>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</si>
  <si>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</si>
  <si>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</si>
  <si>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</si>
  <si>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</si>
  <si>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</si>
  <si>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</si>
  <si>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</si>
  <si>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</si>
  <si>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</si>
  <si>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</si>
  <si>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</si>
  <si>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</si>
  <si>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</si>
  <si>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</si>
  <si>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</si>
  <si>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</si>
  <si>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</si>
  <si>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</si>
  <si>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</si>
  <si>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</si>
  <si>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</si>
  <si>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</si>
  <si>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</si>
  <si>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</si>
  <si>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</si>
  <si>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</si>
  <si>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</si>
  <si>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</si>
  <si>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</si>
  <si>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</si>
  <si>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</si>
  <si>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</si>
  <si>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</si>
  <si>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</si>
  <si>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</si>
  <si>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</si>
  <si>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</si>
  <si>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</si>
  <si>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</si>
  <si>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</si>
  <si>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</si>
  <si>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</si>
  <si>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</si>
  <si>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</si>
  <si>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</si>
  <si>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</si>
  <si>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</si>
  <si>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</si>
  <si>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</si>
  <si>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</si>
  <si>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</si>
  <si>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</si>
  <si>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</si>
  <si>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</si>
  <si>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</si>
  <si>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</si>
  <si>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</si>
  <si>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</si>
  <si>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</si>
  <si>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</si>
  <si>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</si>
  <si>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</si>
  <si>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</si>
  <si>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</si>
  <si>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</si>
  <si>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</si>
  <si>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</si>
  <si>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</si>
  <si>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</si>
  <si>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</si>
  <si>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</si>
  <si>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</si>
  <si>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</si>
  <si>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</si>
  <si>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</si>
  <si>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</si>
  <si>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</si>
  <si>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</si>
  <si>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</si>
  <si>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</si>
  <si>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</si>
  <si>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</si>
  <si>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</si>
  <si>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</si>
  <si>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</si>
  <si>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</si>
  <si>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</si>
  <si>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</si>
  <si>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</si>
  <si>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</si>
  <si>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</si>
  <si>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</si>
  <si>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</si>
  <si>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</si>
  <si>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</si>
  <si>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</si>
  <si>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</si>
  <si>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</si>
  <si>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</si>
  <si>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</si>
  <si>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</si>
  <si>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</si>
  <si>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</si>
  <si>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</si>
  <si>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</si>
  <si>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</si>
  <si>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</si>
  <si>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</si>
  <si>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</si>
  <si>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</si>
  <si>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</si>
  <si>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</si>
  <si>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</si>
  <si>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</si>
  <si>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</si>
  <si>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</si>
  <si>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</si>
  <si>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</si>
  <si>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</si>
  <si>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</si>
  <si>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</si>
  <si>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</si>
  <si>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</si>
  <si>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</si>
  <si>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</si>
  <si>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</si>
  <si>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</si>
  <si>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</si>
  <si>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</si>
  <si>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</si>
  <si>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</si>
  <si>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</si>
  <si>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</si>
  <si>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</si>
  <si>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</si>
  <si>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</si>
  <si>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</si>
  <si>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</si>
  <si>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</si>
  <si>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</si>
  <si>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</si>
  <si>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</si>
  <si>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</si>
  <si>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</si>
  <si>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</si>
  <si>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</si>
  <si>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</si>
  <si>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</si>
  <si>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</si>
  <si>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</si>
  <si>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</si>
  <si>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</si>
  <si>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</si>
  <si>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</si>
  <si>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</si>
  <si>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</si>
  <si>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</si>
  <si>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</si>
  <si>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</si>
  <si>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</si>
  <si>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</si>
  <si>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</si>
  <si>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</si>
  <si>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</si>
  <si>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</si>
  <si>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</si>
  <si>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</si>
  <si>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</si>
  <si>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</si>
  <si>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</si>
  <si>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</si>
  <si>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</si>
  <si>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</si>
  <si>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</si>
  <si>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</si>
  <si>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</si>
  <si>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</si>
  <si>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</si>
  <si>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</si>
  <si>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</si>
  <si>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</si>
  <si>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</si>
  <si>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</si>
  <si>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</si>
  <si>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</si>
  <si>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</si>
  <si>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</si>
  <si>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</si>
  <si>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</si>
  <si>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</si>
  <si>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</si>
  <si>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</si>
  <si>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</si>
  <si>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</si>
  <si>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</si>
  <si>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</si>
  <si>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</si>
  <si>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</si>
  <si>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</si>
  <si>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</si>
  <si>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</si>
  <si>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</si>
  <si>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</si>
  <si>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</si>
  <si>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</si>
  <si>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</si>
  <si>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</si>
  <si>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</si>
  <si>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</si>
  <si>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</si>
  <si>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</si>
  <si>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</si>
  <si>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</si>
  <si>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</si>
  <si>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</si>
  <si>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</si>
  <si>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</si>
  <si>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</si>
  <si>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</si>
  <si>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</si>
  <si>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</si>
  <si>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</si>
  <si>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</si>
  <si>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</si>
  <si>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</si>
  <si>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</si>
  <si>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</si>
  <si>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</si>
  <si>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</si>
  <si>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PCM-20251123-00000684</t>
  </si>
  <si>
    <t xml:space="preserve"> 2025-11-23 09:33:26</t>
  </si>
  <si>
    <t>ETA 80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</si>
  <si>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</si>
  <si>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</si>
  <si>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</si>
  <si>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</si>
  <si>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</si>
  <si>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</si>
  <si>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</si>
  <si>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</si>
  <si>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</si>
  <si>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</si>
  <si>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</si>
  <si>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</si>
  <si>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</si>
  <si>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</si>
  <si>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</si>
  <si>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</si>
  <si>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</si>
  <si>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</si>
  <si>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</si>
  <si>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</si>
  <si>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</si>
  <si>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</si>
  <si>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</si>
  <si>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</si>
  <si>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</si>
  <si>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</si>
  <si>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</si>
  <si>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</si>
  <si>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</si>
  <si>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</si>
  <si>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</si>
  <si>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</si>
  <si>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</si>
  <si>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</si>
  <si>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</si>
  <si>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</si>
  <si>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</si>
  <si>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</si>
  <si>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</si>
  <si>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</si>
  <si>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</si>
  <si>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</si>
  <si>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</si>
  <si>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</si>
  <si>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</si>
  <si>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</si>
  <si>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</si>
  <si>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</si>
  <si>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</si>
  <si>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</si>
  <si>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</si>
  <si>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</si>
  <si>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</si>
  <si>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</si>
  <si>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</si>
  <si>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</si>
  <si>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</si>
  <si>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</si>
  <si>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</si>
  <si>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</si>
  <si>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</si>
  <si>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</si>
  <si>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</si>
  <si>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</si>
  <si>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</si>
  <si>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</si>
  <si>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</si>
  <si>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</si>
  <si>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</si>
  <si>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</si>
  <si>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</si>
  <si>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</si>
  <si>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</si>
  <si>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</si>
  <si>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</si>
  <si>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</si>
  <si>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</si>
  <si>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</si>
  <si>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</si>
  <si>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</si>
  <si>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</si>
  <si>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</si>
  <si>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</si>
  <si>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</si>
  <si>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PCM-20251123-00000812</t>
  </si>
  <si>
    <t>ETA 30 km</t>
  </si>
  <si>
    <t xml:space="preserve"> PCM-20250215-00000830 </t>
  </si>
  <si>
    <t>LTE site still down and  site located in aramco area access issue need special permission</t>
  </si>
  <si>
    <t>NO PCM</t>
  </si>
  <si>
    <t xml:space="preserve">Family building access night door close // SCECO disconnected due to pending billing issue, and meter Sharing with owner, owner refused to connect PG. </t>
  </si>
  <si>
    <t>PCM-20251123-00000622</t>
  </si>
  <si>
    <t>ETA 10 mins</t>
  </si>
  <si>
    <t>ETA 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</si>
  <si>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</si>
  <si>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</si>
  <si>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</si>
  <si>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</si>
  <si>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</si>
  <si>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</si>
  <si>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</si>
  <si>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</si>
  <si>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</si>
  <si>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</si>
  <si>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 xml:space="preserve">ETA 15 min </t>
  </si>
  <si>
    <t xml:space="preserve">ETA 30 min </t>
  </si>
  <si>
    <t>PCM-20251123-00000839</t>
  </si>
  <si>
    <t xml:space="preserve">ETA 45 min </t>
  </si>
  <si>
    <t>PCM-20251123-00000855</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</si>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</sst>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 fillId="0" borderId="1" xfId="0" applyFont="1" applyBorder="1"/>
    <xf numFmtId="0" fontId="35"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3" dataDxfId="172" headerRowBorderDxfId="170" tableBorderDxfId="171" totalsRowBorderDxfId="169">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5" totalsRowShown="0" headerRowDxfId="156" dataDxfId="155" headerRowBorderDxfId="153" tableBorderDxfId="154" totalsRowBorderDxfId="152">
  <autoFilter ref="A1:CJ1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3" dataDxfId="62" headerRowBorderDxfId="60" tableBorderDxfId="61">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2" totalsRowShown="0" headerRowDxfId="47" dataDxfId="46" headerRowBorderDxfId="44" tableBorderDxfId="45" totalsRowBorderDxfId="43">
  <autoFilter ref="A1:L4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30" dataDxfId="29" headerRowBorderDxfId="27" tableBorderDxfId="28">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4" headerRowBorderDxfId="12" tableBorderDxfId="13">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3"/>
  <sheetViews>
    <sheetView workbookViewId="0">
      <selection activeCell="D9" sqref="D9"/>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321.53472303240414</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20362</v>
      </c>
      <c r="E3" s="63" t="s">
        <v>39021</v>
      </c>
      <c r="F3" s="137">
        <v>45984.403298611112</v>
      </c>
      <c r="G3" s="138">
        <f ca="1">IFERROR(NOW()-F3,"-")</f>
        <v>7.9850347217870876E-2</v>
      </c>
      <c r="H3" s="137" t="s">
        <v>39024</v>
      </c>
      <c r="I3" s="135" t="str">
        <f>IFERROR(VLOOKUP(D3,DB!A:F,6,0),"")</f>
        <v>Generator-SG</v>
      </c>
      <c r="J3" s="135" t="str">
        <f>IFERROR(VLOOKUP(D3,DB!A:G,7,0),"")</f>
        <v>Vandalized</v>
      </c>
      <c r="K3" s="139" t="s">
        <v>39025</v>
      </c>
      <c r="L3" s="140" t="str">
        <f>IFERROR(VLOOKUP(D3,DB!A:I,9,0),"")</f>
        <v>Latis</v>
      </c>
    </row>
    <row r="4" spans="1:15" ht="15" customHeight="1">
      <c r="A4" s="134"/>
      <c r="B4" s="135" t="str">
        <f>IFERROR(VLOOKUP(D4,DB!A:K,11,0),"")</f>
        <v/>
      </c>
      <c r="C4" s="135"/>
      <c r="D4" s="127"/>
      <c r="E4" s="136"/>
      <c r="F4" s="137"/>
      <c r="G4" s="138">
        <f ca="1">IFERROR(NOW()-F4,"-")</f>
        <v>45984.48314895833</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45984.48314895833</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45984.48314895833</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45984.48314895833</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45984.48314895833</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45984.48314895833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45984.48314895833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45984.48314895833</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45984.48314895833</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45984.48314895833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45984.48314895833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45984.48314895833</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45984.48314895833</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45984.48314895833</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45984.48314895833</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45984.48314895833</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45984.48314895833</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45984.48314895833</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45984.48314895833</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45984.48314895833</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45984.48314895833</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45984.48314895833</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45984.48314895833</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45984.48314895833</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45984.48314895833</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45984.48314895833</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45984.48314895833</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45984.48314895833</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27"/>
      <c r="E32" s="136"/>
      <c r="F32" s="137"/>
      <c r="G32" s="138">
        <f ca="1">IFERROR(NOW()-F32,"-")</f>
        <v>45984.48314895833</v>
      </c>
      <c r="H32" s="137"/>
      <c r="I32" s="135" t="str">
        <f>IFERROR(VLOOKUP(D32,DB!A:F,6,0),"")</f>
        <v/>
      </c>
      <c r="J32" s="135" t="str">
        <f>IFERROR(VLOOKUP(D32,DB!A:G,7,0),"")</f>
        <v/>
      </c>
      <c r="K32" s="139"/>
      <c r="L32" s="140" t="str">
        <f>IFERROR(VLOOKUP(D32,DB!A:I,9,0),"")</f>
        <v/>
      </c>
    </row>
    <row r="33" spans="1:12" ht="15" customHeight="1">
      <c r="A33" s="141"/>
      <c r="B33" s="128" t="str">
        <f>IFERROR(VLOOKUP(D33,DB!A:K,11,0),"")</f>
        <v/>
      </c>
      <c r="C33" s="128"/>
      <c r="D33" s="142"/>
      <c r="E33" s="129"/>
      <c r="F33" s="130"/>
      <c r="G33" s="131">
        <f ca="1">IFERROR(NOW()-F33,"-")</f>
        <v>45984.48314895833</v>
      </c>
      <c r="H33" s="130"/>
      <c r="I33" s="128" t="str">
        <f>IFERROR(VLOOKUP(D33,DB!A:F,6,0),"")</f>
        <v/>
      </c>
      <c r="J33" s="128" t="str">
        <f>IFERROR(VLOOKUP(D33,DB!A:G,7,0),"")</f>
        <v/>
      </c>
      <c r="K33" s="132"/>
      <c r="L33" s="133" t="str">
        <f>IFERROR(VLOOKUP(D33,DB!A:I,9,0),"")</f>
        <v/>
      </c>
    </row>
  </sheetData>
  <customSheetViews>
    <customSheetView guid="{F6042A99-DD27-4453-835D-0834D95730CC}" filter="1" showAutoFilter="1">
      <pageMargins left="0" right="0" top="0" bottom="0" header="0" footer="0"/>
      <autoFilter ref="B1:M1" xr:uid="{0243BE3E-FB6B-4E3B-B120-9CBD5A5D45ED}"/>
    </customSheetView>
  </customSheetViews>
  <dataValidations count="2">
    <dataValidation allowBlank="1" showInputMessage="1" showErrorMessage="1" sqref="E1" xr:uid="{5DBA255D-CDD9-49FB-AD3C-AF70AB4EE696}"/>
    <dataValidation type="list" allowBlank="1" showInputMessage="1" showErrorMessage="1" sqref="E2:E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5"/>
  <sheetViews>
    <sheetView workbookViewId="0">
      <pane ySplit="1" topLeftCell="A2"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39103</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159.48331099536881</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39108</v>
      </c>
      <c r="B4" s="18" t="str">
        <f>IFERROR(VLOOKUP(D4,DB!A:K,11,0),"")</f>
        <v>R2</v>
      </c>
      <c r="C4" s="18">
        <v>1</v>
      </c>
      <c r="D4" s="18" t="s">
        <v>17733</v>
      </c>
      <c r="E4" s="84" t="s">
        <v>39021</v>
      </c>
      <c r="F4" s="103">
        <v>45984.387418981481</v>
      </c>
      <c r="G4" s="104">
        <f ca="1">IFERROR(NOW()-F4,"-")</f>
        <v>9.5729976848815568E-2</v>
      </c>
      <c r="H4" s="103">
        <v>45984.381168981483</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39110</v>
      </c>
      <c r="B5" s="18" t="str">
        <f>IFERROR(VLOOKUP(D5,DB!A:K,11,0),"")</f>
        <v>R2</v>
      </c>
      <c r="C5" s="18">
        <v>2</v>
      </c>
      <c r="D5" s="18" t="s">
        <v>27732</v>
      </c>
      <c r="E5" s="84" t="s">
        <v>39021</v>
      </c>
      <c r="F5" s="103">
        <v>45984.457013888888</v>
      </c>
      <c r="G5" s="104">
        <f ca="1">IFERROR(NOW()-F5,"-")</f>
        <v>2.6135069441806991E-2</v>
      </c>
      <c r="H5" s="103">
        <v>45984.448680555557</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45984.48314895833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45984.48314895833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45984.48314895833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45984.48314895833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45984.48314895833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45984.48314895833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45984.48314895833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45984.48314895833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45984.48314895833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45984.48314895833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45984.48314895833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45984.48314895833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45984.48314895833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45984.48314895833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45984.48314895833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45984.48314895833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45984.48314895833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45984.48314895833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45984.48314895833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45984.48314895833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45984.48314895833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45984.48314895833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45984.48314895833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45984.48314895833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45984.48314895833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45984.48314895833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45984.48314895833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45984.48314895833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45984.48314895833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45984.48314895833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45984.48314895833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45984.48314895833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45984.48314895833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45984.48314895833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45984.48314895833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45984.48314895833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45984.48314895833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45984.48314895833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45984.48314895833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45984.48314895833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45984.48314895833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45984.48314895833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45984.48314895833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45984.48314895833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45984.48314895833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45984.48314895833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45984.48314895833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45984.48314895833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45984.48314895833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45984.48314895833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45984.48314895833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45984.48314895833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45984.48314895833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45984.48314895833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45984.48314895833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45984.48314895833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45984.48314895833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45984.48314895833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45984.48314895833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45984.48314895833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45984.48314895833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45984.48314895833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45984.48314895833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45984.48314895833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45984.48314895833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45984.48314895833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45984.48314895833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45984.48314895833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45984.48314895833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45984.48314895833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45984.48314895833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45984.48314895833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45984.48314895833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45984.48314895833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45984.48314895833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45984.48314895833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45984.48314895833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45984.48314895833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45984.48314895833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45984.48314895833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45984.48314895833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45984.48314895833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45984.48314895833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45984.48314895833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45984.48314895833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45984.48314895833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45984.48314895833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45984.48314895833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45984.48314895833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45984.48314895833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45984.48314895833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45984.48314895833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45984.48314895833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45984.48314895833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45984.48314895833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45984.48314895833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45984.48314895833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45984.48314895833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45984.48314895833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45984.48314895833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45984.48314895833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45984.48314895833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45984.48314895833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45984.48314895833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45984.48314895833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45984.48314895833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45984.48314895833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45984.48314895833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45984.48314895833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45984.48314895833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45984.48314895833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45984.48314895833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45984.48314895833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45984.48314895833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45984.48314895833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45984.48314895833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45984.48314895833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45984.48314895833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45984.48314895833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45984.48314895833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45984.48314895833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45984.48314895833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45984.48314895833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45984.48314895833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45984.48314895833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45984.48314895833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45984.48314895833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45984.48314895833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45984.48314895833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45984.48314895833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45984.48314895833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45984.48314895833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45984.48314895833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45984.48314895833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45984.48314895833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45984.48314895833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45984.48314895833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45984.48314895833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45984.48314895833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45984.48314895833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45984.48314895833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45984.48314895833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45984.48314895833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45984.48314895833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45984.48314895833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45984.48314895833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45984.48314895833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45984.48314895833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45984.48314895833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45984.48314895833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sheetData>
  <dataValidations count="2">
    <dataValidation allowBlank="1" showInputMessage="1" showErrorMessage="1" sqref="E1" xr:uid="{4D935161-CDD3-4592-B877-3FB59C99E142}"/>
    <dataValidation type="list" allowBlank="1" showInputMessage="1" showErrorMessage="1" sqref="E3:E1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45984.48314895833</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45984.48314895833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45984.48314895833</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45984.48314895833</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45984.48314895833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45984.48314895833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45984.48314895833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45984.48314895833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45984.48314895833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45984.48314895833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45984.48314895833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45984.48314895833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45984.48314895833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45984.48314895833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45984.48314895833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45984.48314895833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45984.48314895833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45984.48314895833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45984.48314895833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45984.48314895833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45984.48314895833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45984.48314895833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45984.48314895833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45984.48314895833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45984.48314895833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45984.48314895833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45984.48314895833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45984.48314895833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45984.48314895833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45984.48314895833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45984.48314895833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45984.48314895833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45984.48314895833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45984.48314895833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45984.48314895833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45984.48314895833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45984.48314895833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45984.48314895833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45984.48314895833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45984.48314895833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45984.48314895833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45984.48314895833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45984.48314895833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45984.48314895833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45984.48314895833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45984.48314895833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45984.48314895833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45984.48314895833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45984.48314895833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45984.48314895833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45984.48314895833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45984.48314895833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45984.48314895833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45984.48314895833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45984.48314895833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45984.48314895833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45984.48314895833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45984.48314895833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45984.48314895833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45984.48314895833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45984.48314895833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45984.48314895833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45984.48314895833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45984.48314895833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45984.48314895833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45984.48314895833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45984.48314895833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45984.48314895833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45984.48314895833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45984.48314895833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45984.48314895833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45984.48314895833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45984.48314895833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45984.48314895833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45984.48314895833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45984.48314895833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45984.48314895833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45984.48314895833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45984.48314895833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45984.48314895833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45984.48314895833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45984.48314895833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45984.48314895833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45984.48314895833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45984.48314895833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45984.48314895833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45984.48314895833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45984.48314895833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45984.48314895833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45984.48314895833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45984.48314895833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45984.48314895833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45984.48314895833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45984.48314895833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45984.48314895833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45984.48314895833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45984.48314895833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45984.48314895833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45984.48314895833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45984.48314895833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45984.48314895833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45984.48314895833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45984.48314895833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45984.48314895833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45984.48314895833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45984.48314895833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45984.48314895833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45984.48314895833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45984.48314895833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45984.48314895833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45984.48314895833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45984.48314895833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45984.48314895833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45984.48314895833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45984.48314895833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45984.48314895833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45984.48314895833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45984.48314895833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45984.48314895833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45984.48314895833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45984.48314895833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45984.48314895833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45984.48314895833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45984.48314895833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45984.48314895833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45984.48314895833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45984.48314895833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45984.48314895833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45984.48314895833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45984.48314895833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45984.48314895833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45984.48314895833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45984.48314895833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45984.48314895833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45984.48314895833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45984.48314895833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45984.48314895833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45984.48314895833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45984.48314895833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45984.48314895833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45984.48314895833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45984.48314895833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45984.48314895833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45984.48314895833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45984.48314895833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45984.48314895833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45984.48314895833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45984.48314895833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45984.48314895833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45984.48314895833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45984.48314895833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45984.48314895833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45984.48314895833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45984.48314895833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45984.48314895833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45984.48314895833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45984.48314895833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45984.48314895833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45984.48314895833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45984.48314895833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45984.48314895833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45984.48314895833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45984.48314895833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45984.48314895833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45984.48314895833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45984.48314895833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45984.48314895833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45984.48314895833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45984.48314895833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45984.48314895833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45984.48314895833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45984.48314895833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45984.48314895833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45984.48314895833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45984.48314895833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45984.48314895833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45984.48314895833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45984.48314895833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45984.48314895833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45984.48314895833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45984.48314895833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45984.48314895833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45984.48314895833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45984.48314895833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45984.48314895833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45984.48314895833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45984.48314895833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45984.48314895833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45984.48314895833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45984.48314895833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45984.48314895833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45984.48314895833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45984.48314895833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45984.48314895833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45984.48314895833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45984.48314895833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45984.48314895833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45984.48314895833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45984.48314895833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45984.48314895833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45984.48314895833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45984.48314895833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45984.48314895833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45984.48314895833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45984.48314895833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45984.48314895833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45984.48314895833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45984.48314895833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45984.48314895833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45984.48314895833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45984.48314895833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45984.48314895833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45984.48314895833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45984.48314895833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45984.48314895833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45984.48314895833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45984.48314895833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45984.48314895833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45984.48314895833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45984.48314895833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45984.48314895833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45984.48314895833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45984.48314895833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45984.48314895833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45984.48314895833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45984.48314895833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45984.48314895833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45984.48314895833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45984.48314895833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45984.48314895833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45984.48314895833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45984.48314895833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45984.48314895833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45984.48314895833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45984.48314895833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45984.48314895833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45984.48314895833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45984.48314895833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45984.48314895833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45984.48314895833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45984.48314895833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45984.48314895833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45984.48314895833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45984.48314895833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45984.48314895833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45984.48314895833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45984.48314895833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45984.48314895833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45984.48314895833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45984.48314895833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45984.48314895833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45984.48314895833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45984.48314895833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45984.48314895833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45984.48314895833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45984.48314895833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45984.48314895833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45984.48314895833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45984.48314895833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45984.48314895833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45984.48314895833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45984.48314895833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45984.48314895833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45984.48314895833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45984.48314895833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45984.48314895833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45984.48314895833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45984.48314895833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45984.48314895833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45984.48314895833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45984.48314895833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45984.48314895833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45984.48314895833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45984.48314895833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45984.48314895833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45984.48314895833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45984.48314895833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45984.48314895833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45984.48314895833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45984.48314895833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45984.48314895833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45984.48314895833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45984.48314895833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45984.48314895833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45984.48314895833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45984.48314895833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45984.48314895833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45984.48314895833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45984.48314895833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45984.48314895833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45984.48314895833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45984.48314895833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45984.48314895833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45984.48314895833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45984.48314895833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45984.48314895833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45984.48314895833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45984.48314895833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45984.48314895833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45984.48314895833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45984.48314895833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45984.48314895833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45984.48314895833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45984.48314895833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45984.48314895833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45984.48314895833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45984.48314895833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45984.48314895833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45984.48314895833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45984.48314895833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45984.48314895833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45984.48314895833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45984.48314895833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45984.48314895833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45984.48314895833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45984.48314895833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45984.48314895833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45984.48314895833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45984.48314895833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45984.48314895833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45984.48314895833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45984.48314895833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45984.48314895833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45984.48314895833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45984.48314895833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45984.48314895833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45984.48314895833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45984.48314895833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45984.48314895833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45984.48314895833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45984.48314895833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45984.48314895833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45984.48314895833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45984.48314895833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45984.48314895833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45984.48314895833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45984.48314895833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45984.48314895833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45984.48314895833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45984.48314895833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45984.48314895833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45984.48314895833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45984.48314895833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45984.48314895833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45984.48314895833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45984.48314895833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45984.48314895833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45984.48314895833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45984.48314895833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45984.48314895833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45984.48314895833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45984.48314895833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45984.48314895833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45984.48314895833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45984.48314895833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45984.48314895833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45984.48314895833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45984.48314895833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45984.48314895833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45984.48314895833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45984.48314895833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45984.48314895833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45984.48314895833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45984.48314895833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45984.48314895833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45984.48314895833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45984.48314895833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45984.48314895833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45984.48314895833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45984.48314895833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45984.48314895833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45984.48314895833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45984.48314895833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45984.48314895833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45984.48314895833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45984.48314895833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45984.48314895833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45984.48314895833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45984.48314895833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45984.48314895833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45984.48314895833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45984.48314895833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45984.48314895833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45984.48314895833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45984.48314895833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45984.48314895833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45984.48314895833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45984.48314895833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45984.48314895833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45984.48314895833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45984.48314895833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45984.48314895833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45984.48314895833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45984.48314895833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45984.48314895833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45984.48314895833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45984.48314895833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45984.48314895833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45984.48314895833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45984.48314895833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45984.48314895833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45984.48314895833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45984.48314895833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45984.48314895833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45984.48314895833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45984.48314895833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45984.48314895833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45984.48314895833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45984.48314895833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45984.48314895833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45984.48314895833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45984.48314895833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45984.48314895833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45984.48314895833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45984.48314895833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45984.48314895833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45984.48314895833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45984.48314895833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45984.48314895833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45984.48314895833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45984.48314895833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45984.48314895833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45984.48314895833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45984.48314895833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45984.48314895833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45984.48314895833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45984.48314895833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45984.48314895833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45984.48314895833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45984.48314895833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45984.48314895833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45984.48314895833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45984.48314895833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45984.48314895833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45984.48314895833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45984.48314895833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45984.48314895833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45984.48314895833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45984.48314895833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45984.48314895833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45984.48314895833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45984.48314895833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45984.48314895833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45984.48314895833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45984.48314895833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45984.48314895833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45984.48314895833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45984.48314895833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45984.48314895833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45984.48314895833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45984.48314895833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45984.48314895833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45984.48314895833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45984.48314895833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45984.48314895833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45984.48314895833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45984.48314895833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45984.48314895833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45984.48314895833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45984.48314895833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45984.48314895833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45984.48314895833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45984.48314895833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45984.48314895833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45984.48314895833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45984.48314895833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45984.48314895833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45984.48314895833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45984.48314895833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45984.48314895833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45984.48314895833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45984.48314895833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45984.48314895833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45984.48314895833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45984.48314895833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45984.48314895833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45984.48314895833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45984.48314895833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45984.48314895833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45984.48314895833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45984.48314895833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45984.48314895833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45984.48314895833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45984.48314895833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45984.48314895833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45984.48314895833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45984.48314895833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45984.48314895833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45984.48314895833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45984.48314895833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45984.48314895833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45984.48314895833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45984.48314895833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45984.48314895833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45984.48314895833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45984.48314895833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45984.48314895833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45984.48314895833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45984.48314895833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45984.48314895833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45984.48314895833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45984.48314895833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45984.48314895833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45984.48314895833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45984.48314895833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45984.48314895833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45984.48314895833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45984.48314895833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45984.48314895833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45984.48314895833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45984.48314895833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45984.48314895833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45984.48314895833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45984.48314895833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45984.48314895833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45984.48314895833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45984.48314895833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45984.48314895833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45984.48314895833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45984.48314895833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45984.48314895833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45984.48314895833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45984.48314895833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45984.48314895833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45984.48314895833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45984.48314895833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45984.48314895833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45984.48314895833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45984.48314895833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45984.48314895833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45984.48314895833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45984.48314895833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45984.48314895833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45984.48314895833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45984.48314895833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45984.48314895833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45984.48314895833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45984.48314895833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45984.48314895833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45984.48314895833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45984.48314895833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45984.48314895833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45984.48314895833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45984.48314895833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45984.48314895833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45984.48314895833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45984.48314895833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45984.48314895833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45984.48314895833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45984.48314895833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45984.48314895833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45984.48314895833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45984.48314895833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45984.48314895833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45984.48314895833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45984.48314895833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45984.48314895833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45984.48314895833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45984.48314895833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45984.48314895833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45984.48314895833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45984.48314895833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45984.48314895833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45984.48314895833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45984.48314895833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45984.48314895833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45984.48314895833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45984.48314895833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45984.48314895833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45984.48314895833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45984.48314895833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45984.48314895833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45984.48314895833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45984.48314895833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45984.48314895833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45984.48314895833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45984.48314895833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45984.48314895833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45984.48314895833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45984.48314895833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45984.48314895833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45984.48314895833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45984.48314895833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45984.48314895833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45984.48314895833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45984.48314895833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45984.48314895833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45984.48314895833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45984.48314895833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45984.48314895833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45984.48314895833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45984.48314895833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45984.48314895833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45984.48314895833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45984.48314895833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45984.48314895833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45984.48314895833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45984.48314895833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45984.48314895833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45984.48314895833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45984.48314895833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45984.48314895833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45984.48314895833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45984.48314895833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45984.48314895833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45984.48314895833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45984.48314895833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45984.48314895833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45984.48314895833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45984.48314895833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45984.48314895833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45984.48314895833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45984.48314895833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45984.48314895833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45984.48314895833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45984.48314895833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45984.48314895833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45984.48314895833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45984.48314895833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45984.48314895833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45984.48314895833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45984.48314895833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45984.48314895833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45984.48314895833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45984.48314895833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45984.48314895833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45984.48314895833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45984.48314895833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45984.48314895833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45984.48314895833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45984.48314895833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45984.48314895833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45984.48314895833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45984.48314895833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45984.48314895833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45984.48314895833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45984.48314895833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45984.48314895833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45984.48314895833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45984.48314895833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45984.48314895833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45984.48314895833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45984.48314895833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45984.48314895833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45984.48314895833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45984.48314895833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45984.48314895833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45984.48314895833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45984.48314895833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45984.48314895833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45984.48314895833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45984.48314895833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45984.48314895833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45984.48314895833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45984.48314895833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45984.48314895833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45984.48314895833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45984.48314895833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45984.48314895833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45984.48314895833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45984.48314895833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45984.48314895833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45984.48314895833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45984.48314895833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45984.48314895833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45984.48314895833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45984.48314895833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45984.48314895833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45984.48314895833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45984.48314895833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45984.48314895833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45984.48314895833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45984.48314895833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45984.48314895833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45984.48314895833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45984.48314895833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45984.48314895833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45984.48314895833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45984.48314895833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45984.48314895833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45984.48314895833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45984.48314895833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45984.48314895833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45984.48314895833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45984.48314895833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45984.48314895833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45984.48314895833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45984.48314895833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45984.48314895833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45984.48314895833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45984.48314895833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45984.48314895833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45984.48314895833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45984.48314895833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45984.48314895833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45984.48314895833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45984.48314895833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45984.48314895833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45984.48314895833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45984.48314895833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45984.48314895833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45984.48314895833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45984.48314895833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45984.48314895833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45984.48314895833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45984.48314895833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45984.48314895833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45984.48314895833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45984.48314895833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45984.48314895833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45984.48314895833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45984.48314895833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45984.48314895833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45984.48314895833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45984.48314895833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45984.48314895833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45984.48314895833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45984.48314895833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45984.48314895833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45984.48314895833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45984.48314895833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45984.48314895833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45984.48314895833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45984.48314895833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45984.48314895833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45984.48314895833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45984.48314895833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45984.48314895833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45984.48314895833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45984.48314895833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45984.48314895833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45984.48314895833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45984.48314895833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45984.48314895833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45984.48314895833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45984.48314895833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45984.48314895833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45984.48314895833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45984.48314895833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45984.48314895833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45984.48314895833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45984.48314895833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45984.48314895833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45984.48314895833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45984.48314895833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45984.48314895833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45984.48314895833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45984.48314895833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45984.48314895833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45984.48314895833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45984.48314895833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45984.48314895833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45984.48314895833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45984.48314895833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45984.48314895833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45984.48314895833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45984.48314895833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45984.48314895833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45984.48314895833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45984.48314895833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45984.48314895833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45984.48314895833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45984.48314895833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45984.48314895833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45984.48314895833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45984.48314895833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45984.48314895833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45984.48314895833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45984.48314895833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45984.48314895833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45984.48314895833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45984.48314895833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45984.48314895833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45984.48314895833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45984.48314895833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45984.48314895833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45984.48314895833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45984.48314895833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45984.48314895833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45984.48314895833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45984.48314895833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45984.48314895833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45984.48314895833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45984.48314895833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45984.48314895833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45984.48314895833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45984.48314895833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45984.48314895833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45984.48314895833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45984.48314895833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45984.48314895833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45984.48314895833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45984.48314895833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45984.48314895833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45984.48314895833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45984.48314895833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45984.48314895833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45984.48314895833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45984.48314895833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45984.48314895833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45984.48314895833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45984.48314895833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45984.48314895833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45984.48314895833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45984.48314895833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45984.48314895833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45984.48314895833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45984.48314895833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45984.48314895833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45984.48314895833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45984.48314895833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45984.48314895833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45984.48314895833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45984.48314895833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45984.48314895833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45984.48314895833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45984.48314895833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45984.48314895833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45984.48314895833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45984.48314895833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45984.48314895833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45984.48314895833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45984.48314895833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45984.48314895833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45984.48314895833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45984.48314895833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45984.48314895833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45984.48314895833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45984.48314895833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45984.48314895833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45984.48314895833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45984.48314895833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45984.48314895833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45984.48314895833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45984.48314895833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45984.48314895833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45984.48314895833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45984.48314895833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45984.48314895833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45984.48314895833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45984.48314895833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45984.48314895833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45984.48314895833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45984.48314895833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45984.48314895833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45984.48314895833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45984.48314895833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45984.48314895833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45984.48314895833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45984.48314895833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45984.48314895833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45984.48314895833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45984.48314895833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45984.48314895833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45984.48314895833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45984.48314895833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45984.48314895833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45984.48314895833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45984.48314895833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45984.48314895833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45984.48314895833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45984.48314895833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45984.48314895833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45984.48314895833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45984.48314895833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45984.48314895833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45984.48314895833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45984.48314895833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45984.48314895833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45984.48314895833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45984.48314895833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45984.48314895833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45984.48314895833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45984.48314895833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45984.48314895833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45984.48314895833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45984.48314895833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45984.48314895833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45984.48314895833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45984.48314895833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45984.48314895833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45984.48314895833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45984.48314895833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45984.48314895833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45984.48314895833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45984.48314895833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45984.48314895833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45984.48314895833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45984.48314895833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45984.48314895833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45984.48314895833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45984.48314895833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45984.48314895833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45984.48314895833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45984.48314895833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45984.48314895833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45984.48314895833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45984.48314895833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45984.48314895833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45984.48314895833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45984.48314895833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45984.48314895833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45984.48314895833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45984.48314895833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45984.48314895833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45984.48314895833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45984.48314895833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45984.48314895833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45984.48314895833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45984.48314895833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45984.48314895833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45984.48314895833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45984.48314895833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45984.48314895833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45984.48314895833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45984.48314895833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45984.48314895833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45984.48314895833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45984.48314895833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45984.48314895833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45984.48314895833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45984.48314895833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45984.48314895833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45984.48314895833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45984.48314895833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45984.48314895833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45984.48314895833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45984.48314895833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45984.48314895833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45984.48314895833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45984.48314895833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45984.48314895833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45984.48314895833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45984.48314895833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45984.48314895833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45984.48314895833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45984.48314895833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45984.48314895833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45984.48314895833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45984.48314895833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45984.48314895833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45984.48314895833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45984.48314895833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45984.48314895833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45984.48314895833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45984.48314895833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45984.48314895833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45984.48314895833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45984.48314895833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45984.48314895833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45984.48314895833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45984.48314895833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45984.48314895833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45984.48314895833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45984.48314895833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45984.48314895833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45984.48314895833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45984.48314895833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45984.48314895833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45984.48314895833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45984.48314895833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45984.48314895833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45984.48314895833</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2"/>
  <sheetViews>
    <sheetView workbookViewId="0">
      <selection activeCell="K14" sqref="K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281.00243136573408</v>
      </c>
      <c r="H2" s="95">
        <v>45703.474768518521</v>
      </c>
      <c r="I2" s="95" t="str">
        <f>IFERROR(VLOOKUP(D2,DB!A:F,6,0),"")</f>
        <v>SCECO</v>
      </c>
      <c r="J2" s="95" t="str">
        <f>IFERROR(VLOOKUP(D2,DB!A:G,7,0),"")</f>
        <v>Dead</v>
      </c>
      <c r="K2" s="97" t="s">
        <v>39113</v>
      </c>
      <c r="L2" s="91" t="str">
        <f>IFERROR(VLOOKUP(D2,DB!A:I,9,0),"")</f>
        <v>Latis</v>
      </c>
    </row>
    <row r="3" spans="1:16" ht="42.75" customHeight="1">
      <c r="A3" s="113" t="s">
        <v>39114</v>
      </c>
      <c r="B3" s="113" t="str">
        <f>IFERROR(VLOOKUP(D3,DB!A:K,11,0),"")</f>
        <v>R4</v>
      </c>
      <c r="C3" s="93">
        <v>1</v>
      </c>
      <c r="D3" s="91" t="s">
        <v>38804</v>
      </c>
      <c r="E3" s="94" t="s">
        <v>39021</v>
      </c>
      <c r="F3" s="95"/>
      <c r="G3" s="96">
        <f ca="1">IFERROR(NOW()-F3,"")</f>
        <v>45984.483148726853</v>
      </c>
      <c r="H3" s="95">
        <v>45983.94866898148</v>
      </c>
      <c r="I3" s="113" t="str">
        <f>IFERROR(VLOOKUP(D3,DB!A:F,6,0),"")</f>
        <v>Sceco</v>
      </c>
      <c r="J3" s="113" t="str">
        <f>IFERROR(VLOOKUP(D3,DB!A:G,7,0),"")</f>
        <v>In progress</v>
      </c>
      <c r="K3" s="97" t="s">
        <v>39115</v>
      </c>
      <c r="L3" s="91" t="str">
        <f>IFERROR(VLOOKUP(D3,DB!A:I,9,0),"")</f>
        <v>Latis</v>
      </c>
    </row>
    <row r="4" spans="1:16" ht="15" customHeight="1">
      <c r="A4" s="113" t="s">
        <v>39116</v>
      </c>
      <c r="B4" s="113" t="str">
        <f>IFERROR(VLOOKUP(D4,DB!A:K,11,0),"")</f>
        <v>R4</v>
      </c>
      <c r="C4" s="93">
        <v>2</v>
      </c>
      <c r="D4" s="91" t="s">
        <v>36675</v>
      </c>
      <c r="E4" s="94" t="s">
        <v>39021</v>
      </c>
      <c r="F4" s="95">
        <v>45984.382800925923</v>
      </c>
      <c r="G4" s="96">
        <f ca="1">IFERROR(NOW()-F4,"")</f>
        <v>0.10034780092973961</v>
      </c>
      <c r="H4" s="95">
        <v>45984.35125</v>
      </c>
      <c r="I4" s="113" t="str">
        <f>IFERROR(VLOOKUP(D4,DB!A:F,6,0),"")</f>
        <v>SCECO</v>
      </c>
      <c r="J4" s="113" t="str">
        <f>IFERROR(VLOOKUP(D4,DB!A:G,7,0),"")</f>
        <v>Vandalized</v>
      </c>
      <c r="K4" s="97" t="s">
        <v>39117</v>
      </c>
      <c r="L4" s="91" t="str">
        <f>IFERROR(VLOOKUP(D4,DB!A:I,9,0),"")</f>
        <v>Latis</v>
      </c>
    </row>
    <row r="5" spans="1:16" ht="15" customHeight="1">
      <c r="A5" s="113" t="s">
        <v>39114</v>
      </c>
      <c r="B5" s="113" t="str">
        <f>IFERROR(VLOOKUP(D5,DB!A:K,11,0),"")</f>
        <v>R4</v>
      </c>
      <c r="C5" s="93">
        <v>1</v>
      </c>
      <c r="D5" s="91" t="s">
        <v>35135</v>
      </c>
      <c r="E5" s="94" t="s">
        <v>39021</v>
      </c>
      <c r="F5" s="95"/>
      <c r="G5" s="96">
        <f t="shared" ref="G5:G56" ca="1" si="0">IFERROR(NOW()-F5,"")</f>
        <v>45984.48314895833</v>
      </c>
      <c r="H5" s="95">
        <v>45984.454756944448</v>
      </c>
      <c r="I5" s="113" t="str">
        <f>IFERROR(VLOOKUP(D5,DB!A:F,6,0),"")</f>
        <v>SCECO</v>
      </c>
      <c r="J5" s="113" t="str">
        <f>IFERROR(VLOOKUP(D5,DB!A:G,7,0),"")</f>
        <v>Dead</v>
      </c>
      <c r="K5" s="97" t="s">
        <v>39118</v>
      </c>
      <c r="L5" s="91" t="str">
        <f>IFERROR(VLOOKUP(D5,DB!A:I,9,0),"")</f>
        <v>Latis</v>
      </c>
    </row>
    <row r="6" spans="1:16" ht="15" customHeight="1">
      <c r="A6" s="113"/>
      <c r="B6" s="113" t="str">
        <f>IFERROR(VLOOKUP(D6,DB!A:K,11,0),"")</f>
        <v/>
      </c>
      <c r="C6" s="93"/>
      <c r="D6" s="91"/>
      <c r="E6" s="94"/>
      <c r="F6" s="95"/>
      <c r="G6" s="96">
        <f t="shared" ca="1" si="0"/>
        <v>45984.48314895833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45984.48314895833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45984.48314895833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45984.48314895833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45984.48314895833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45984.48314895833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45984.48314895833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45984.48314895833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45984.48314895833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45984.48314895833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45984.48314895833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45984.48314895833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45984.48314895833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45984.48314895833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45984.48314895833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45984.48314895833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45984.48314895833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45984.48314895833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45984.48314895833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45984.48314895833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45984.48314895833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45984.48314895833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45984.48314895833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45984.48314895833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45984.48314895833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45984.48314895833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45984.48314895833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45984.48314895833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45984.48314895833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45984.48314895833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45984.48314895833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45984.48314895833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45984.48314895833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45984.48314895833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45984.48314895833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45984.48314895833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45984.48314895833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45984.48314895833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45984.48314895833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45984.48314895833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45984.48314895833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45984.48314895833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45984.48314895833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45984.48314895833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45984.48314895833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45984.48314895833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45984.48314895833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45984.48314895833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45984.48314895833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45984.48314895833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45984.48314895833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ref="G57:G120" ca="1" si="1">IFERROR(NOW()-F57,"")</f>
        <v>45984.48314895833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45984.48314895833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45984.48314895833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45984.48314895833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45984.48314895833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45984.48314895833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45984.48314895833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45984.48314895833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45984.48314895833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45984.48314895833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45984.48314895833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45984.48314895833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45984.48314895833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45984.48314895833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45984.48314895833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45984.48314895833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45984.48314895833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45984.48314895833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45984.48314895833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45984.48314895833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45984.48314895833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45984.48314895833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45984.48314895833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45984.48314895833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45984.48314895833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45984.48314895833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45984.48314895833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45984.48314895833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45984.48314895833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45984.48314895833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45984.48314895833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45984.48314895833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45984.48314895833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45984.48314895833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45984.48314895833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45984.48314895833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45984.48314895833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45984.48314895833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45984.48314895833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45984.48314895833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45984.48314895833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45984.48314895833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45984.48314895833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45984.48314895833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45984.48314895833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45984.48314895833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45984.48314895833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45984.48314895833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45984.48314895833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45984.48314895833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45984.48314895833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45984.48314895833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45984.48314895833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45984.48314895833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45984.48314895833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45984.48314895833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45984.48314895833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45984.48314895833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45984.48314895833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45984.48314895833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45984.48314895833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45984.48314895833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45984.48314895833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45984.48314895833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ref="G121:G184" ca="1" si="2">IFERROR(NOW()-F121,"")</f>
        <v>45984.48314895833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45984.48314895833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45984.48314895833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45984.48314895833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45984.48314895833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45984.48314895833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45984.48314895833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45984.48314895833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45984.48314895833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45984.48314895833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45984.48314895833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45984.48314895833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45984.48314895833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45984.48314895833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45984.48314895833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45984.48314895833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45984.48314895833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45984.48314895833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45984.48314895833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45984.48314895833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45984.48314895833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45984.48314895833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45984.48314895833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45984.48314895833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45984.48314895833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45984.48314895833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45984.48314895833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45984.48314895833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45984.48314895833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45984.48314895833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45984.48314895833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45984.48314895833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45984.48314895833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45984.48314895833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45984.48314895833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45984.48314895833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45984.48314895833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45984.48314895833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45984.48314895833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45984.48314895833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45984.48314895833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45984.48314895833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45984.48314895833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45984.48314895833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45984.48314895833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45984.48314895833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45984.48314895833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45984.48314895833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45984.48314895833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45984.48314895833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45984.48314895833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45984.48314895833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45984.48314895833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45984.48314895833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45984.48314895833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45984.48314895833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45984.48314895833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45984.48314895833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45984.48314895833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45984.48314895833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45984.48314895833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45984.48314895833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45984.48314895833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45984.48314895833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ref="G185:G248" ca="1" si="3">IFERROR(NOW()-F185,"")</f>
        <v>45984.48314895833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45984.48314895833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45984.48314895833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45984.48314895833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45984.48314895833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45984.48314895833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45984.48314895833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45984.48314895833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45984.48314895833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45984.48314895833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45984.48314895833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45984.48314895833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45984.48314895833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45984.48314895833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45984.48314895833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45984.48314895833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45984.48314895833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45984.48314895833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45984.48314895833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45984.48314895833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45984.48314895833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45984.48314895833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45984.48314895833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45984.48314895833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45984.48314895833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45984.48314895833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45984.48314895833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45984.48314895833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45984.48314895833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45984.48314895833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45984.48314895833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45984.48314895833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45984.48314895833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45984.48314895833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45984.48314895833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45984.48314895833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45984.48314895833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45984.48314895833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45984.48314895833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45984.48314895833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45984.48314895833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45984.48314895833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45984.48314895833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45984.48314895833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45984.48314895833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45984.48314895833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45984.48314895833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45984.48314895833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45984.48314895833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45984.48314895833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45984.48314895833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45984.48314895833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45984.48314895833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45984.48314895833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45984.48314895833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45984.48314895833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45984.48314895833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45984.48314895833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45984.48314895833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45984.48314895833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45984.48314895833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45984.48314895833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45984.48314895833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45984.48314895833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ref="G249:G312" ca="1" si="4">IFERROR(NOW()-F249,"")</f>
        <v>45984.48314895833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45984.48314895833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45984.48314895833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45984.48314895833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45984.48314895833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45984.48314895833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45984.48314895833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45984.48314895833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45984.48314895833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45984.48314895833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45984.48314895833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45984.48314895833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45984.48314895833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45984.48314895833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45984.48314895833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45984.48314895833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45984.48314895833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45984.48314895833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45984.48314895833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45984.48314895833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45984.48314895833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45984.48314895833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45984.48314895833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45984.48314895833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45984.48314895833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45984.48314895833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45984.48314895833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45984.48314895833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45984.48314895833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45984.48314895833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45984.48314895833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45984.48314895833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45984.48314895833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45984.48314895833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45984.48314895833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45984.48314895833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45984.48314895833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45984.48314895833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45984.48314895833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45984.48314895833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45984.48314895833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45984.48314895833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45984.48314895833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45984.48314895833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45984.48314895833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45984.48314895833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45984.48314895833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45984.48314895833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45984.48314895833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45984.48314895833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45984.48314895833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45984.48314895833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45984.48314895833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45984.48314895833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45984.48314895833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45984.48314895833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45984.48314895833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45984.48314895833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45984.48314895833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45984.48314895833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45984.48314895833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45984.48314895833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45984.48314895833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45984.48314895833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ref="G313:G376" ca="1" si="5">IFERROR(NOW()-F313,"")</f>
        <v>45984.48314895833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45984.48314895833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45984.48314895833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45984.48314895833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45984.48314895833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45984.48314895833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45984.48314895833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45984.48314895833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45984.48314895833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45984.48314895833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45984.48314895833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45984.48314895833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45984.48314895833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45984.48314895833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45984.48314895833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45984.48314895833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45984.48314895833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45984.48314895833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45984.48314895833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45984.48314895833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45984.48314895833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45984.48314895833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45984.48314895833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45984.48314895833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45984.48314895833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45984.48314895833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45984.48314895833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45984.48314895833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45984.48314895833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45984.48314895833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45984.48314895833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45984.48314895833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45984.48314895833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45984.48314895833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45984.48314895833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45984.48314895833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45984.48314895833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45984.48314895833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45984.48314895833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45984.48314895833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45984.48314895833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45984.48314895833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45984.48314895833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45984.48314895833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45984.48314895833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45984.48314895833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45984.48314895833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45984.48314895833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45984.48314895833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45984.48314895833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45984.48314895833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45984.48314895833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45984.48314895833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45984.48314895833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45984.48314895833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45984.48314895833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45984.48314895833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45984.48314895833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45984.48314895833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45984.48314895833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45984.48314895833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45984.48314895833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45984.48314895833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45984.48314895833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ref="G377:G422" ca="1" si="6">IFERROR(NOW()-F377,"")</f>
        <v>45984.48314895833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45984.48314895833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45984.48314895833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45984.48314895833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45984.48314895833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45984.48314895833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45984.48314895833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45984.48314895833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45984.48314895833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45984.48314895833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45984.48314895833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45984.48314895833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45984.48314895833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45984.48314895833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45984.48314895833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45984.48314895833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45984.48314895833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45984.48314895833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45984.48314895833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45984.48314895833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45984.48314895833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45984.48314895833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45984.48314895833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45984.48314895833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45984.48314895833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45984.48314895833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45984.48314895833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45984.48314895833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45984.48314895833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45984.48314895833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45984.48314895833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45984.48314895833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45984.48314895833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45984.48314895833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45984.48314895833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45984.48314895833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45984.48314895833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45984.48314895833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45984.48314895833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45984.48314895833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45984.48314895833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45984.48314895833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45984.48314895833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45984.48314895833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45984.48314895833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45984.48314895833</v>
      </c>
      <c r="H422" s="95"/>
      <c r="I422" s="113" t="str">
        <f>IFERROR(VLOOKUP(D422,DB!A:F,6,0),"")</f>
        <v/>
      </c>
      <c r="J422" s="113" t="str">
        <f>IFERROR(VLOOKUP(D422,DB!A:G,7,0),"")</f>
        <v/>
      </c>
      <c r="K422" s="97"/>
      <c r="L422" s="91" t="str">
        <f>IFERROR(VLOOKUP(D422,DB!A:I,9,0),"")</f>
        <v/>
      </c>
    </row>
  </sheetData>
  <dataValidations count="2">
    <dataValidation allowBlank="1" showInputMessage="1" showErrorMessage="1" sqref="E1" xr:uid="{A4F81451-56CC-4543-9497-104C4E44EE4B}"/>
    <dataValidation type="list" allowBlank="1" showInputMessage="1" showErrorMessage="1" sqref="E2:E4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2"/>
  <sheetViews>
    <sheetView workbookViewId="0">
      <selection activeCell="E15" sqref="E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92.651088773141964</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39103</v>
      </c>
      <c r="F3" s="38">
        <v>45926.188877314817</v>
      </c>
      <c r="G3" s="108">
        <f t="shared" ref="G3" ca="1" si="0">IFERROR(NOW()-F3,"")</f>
        <v>58.294271643513639</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39103</v>
      </c>
      <c r="F4" s="110">
        <v>45948.661111111112</v>
      </c>
      <c r="G4" s="111">
        <f t="shared" ref="G4" ca="1" si="1">IFERROR(NOW()-F4,"")</f>
        <v>35.822037847217871</v>
      </c>
      <c r="H4" s="110">
        <v>45948.661111111112</v>
      </c>
      <c r="I4" s="109" t="str">
        <f>IFERROR(VLOOKUP(D4,DB!A:F,6,0),"")</f>
        <v>SCECO</v>
      </c>
      <c r="J4" s="109" t="str">
        <f>IFERROR(VLOOKUP(D4,DB!A:G,7,0),"")</f>
        <v>Dead</v>
      </c>
      <c r="K4" s="109" t="s">
        <v>39124</v>
      </c>
      <c r="L4" s="109" t="str">
        <f>IFERROR(VLOOKUP(D4,DB!A:I,9,0),"")</f>
        <v>Latis</v>
      </c>
    </row>
    <row r="5" spans="1:13" s="105" customFormat="1">
      <c r="A5" s="109" t="s">
        <v>39125</v>
      </c>
      <c r="B5" s="109" t="str">
        <f>IFERROR(VLOOKUP(D5,DB!A:K,11,0),"")</f>
        <v>R5</v>
      </c>
      <c r="C5" s="109">
        <v>1</v>
      </c>
      <c r="D5" s="109" t="s">
        <v>33371</v>
      </c>
      <c r="E5" s="109" t="s">
        <v>39021</v>
      </c>
      <c r="F5" s="122">
        <v>45977.514803240738</v>
      </c>
      <c r="G5" s="111">
        <f ca="1">IFERROR(NOW()-F5,"")</f>
        <v>6.9683457175924559</v>
      </c>
      <c r="H5" s="122">
        <v>45977.468807870369</v>
      </c>
      <c r="I5" s="109" t="str">
        <f>IFERROR(VLOOKUP(D5,DB!A:F,6,0),"")</f>
        <v>SCECO</v>
      </c>
      <c r="J5" s="109" t="str">
        <f>IFERROR(VLOOKUP(D5,DB!A:G,7,0),"")</f>
        <v>Weak</v>
      </c>
      <c r="K5" s="109" t="s">
        <v>39126</v>
      </c>
      <c r="L5" s="109" t="str">
        <f>IFERROR(VLOOKUP(D5,DB!A:I,9,0),"")</f>
        <v>Latis</v>
      </c>
    </row>
    <row r="6" spans="1:13" ht="30.75">
      <c r="A6" s="109" t="s">
        <v>39127</v>
      </c>
      <c r="B6" s="109" t="str">
        <f>IFERROR(VLOOKUP(D6,DB!A:K,11,0),"")</f>
        <v>R5</v>
      </c>
      <c r="C6" s="109">
        <v>1</v>
      </c>
      <c r="D6" s="109" t="s">
        <v>36518</v>
      </c>
      <c r="E6" s="109" t="s">
        <v>39021</v>
      </c>
      <c r="F6" s="122">
        <v>45981.373298611114</v>
      </c>
      <c r="G6" s="111">
        <f ca="1">IFERROR(NOW()-F6,"")</f>
        <v>3.1098503472167067</v>
      </c>
      <c r="H6" s="122">
        <v>45981.360798611109</v>
      </c>
      <c r="I6" s="109" t="str">
        <f>IFERROR(VLOOKUP(D6,DB!A:F,6,0),"")</f>
        <v>SCECO</v>
      </c>
      <c r="J6" s="109" t="str">
        <f>IFERROR(VLOOKUP(D6,DB!A:G,7,0),"")</f>
        <v>Dead</v>
      </c>
      <c r="K6" s="109" t="s">
        <v>39128</v>
      </c>
      <c r="L6" s="109" t="str">
        <f>IFERROR(VLOOKUP(D6,DB!A:I,9,0),"")</f>
        <v>Latis</v>
      </c>
    </row>
    <row r="7" spans="1:13">
      <c r="A7" s="109"/>
      <c r="B7" s="109" t="str">
        <f>IFERROR(VLOOKUP(D7,DB!A:K,11,0),"")</f>
        <v/>
      </c>
      <c r="C7" s="109"/>
      <c r="D7" s="109"/>
      <c r="E7" s="109"/>
      <c r="F7" s="109"/>
      <c r="G7" s="111">
        <f ca="1">IFERROR(NOW()-F7,"")</f>
        <v>45984.48314895833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45984.48314895833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45984.48314895833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45984.48314895833</v>
      </c>
      <c r="H10" s="109"/>
      <c r="I10" s="109" t="str">
        <f>IFERROR(VLOOKUP(D10,DB!A:F,6,0),"")</f>
        <v/>
      </c>
      <c r="J10" s="109" t="str">
        <f>IFERROR(VLOOKUP(D10,DB!A:G,7,0),"")</f>
        <v/>
      </c>
      <c r="K10" s="109"/>
      <c r="L10" s="109" t="str">
        <f>IFERROR(VLOOKUP(D10,DB!A:I,9,0),"")</f>
        <v/>
      </c>
    </row>
    <row r="11" spans="1:13">
      <c r="A11" s="109"/>
      <c r="B11" s="109" t="str">
        <f>IFERROR(VLOOKUP(D11,DB!A:K,11,0),"")</f>
        <v/>
      </c>
      <c r="C11" s="109"/>
      <c r="D11" s="150"/>
      <c r="E11" s="109"/>
      <c r="F11" s="109"/>
      <c r="G11" s="111">
        <f ca="1">IFERROR(NOW()-F11,"")</f>
        <v>45984.48314895833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45984.48314895833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45984.48314895833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45984.48314895833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45984.48314895833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45984.48314895833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45984.48314895833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45984.48314895833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45984.48314895833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45984.48314895833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45984.48314895833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45984.48314895833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45984.48314895833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45984.48314895833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45984.48314895833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45984.48314895833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45984.48314895833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45984.48314895833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45984.48314895833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45984.48314895833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45984.48314895833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45984.48314895833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45984.48314895833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45984.48314895833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45984.48314895833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45984.48314895833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45984.48314895833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45984.48314895833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45984.48314895833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45984.48314895833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45984.48314895833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45984.48314895833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45984.48314895833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45984.48314895833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45984.48314895833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45984.48314895833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45984.48314895833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45984.48314895833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45984.48314895833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45984.48314895833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45984.48314895833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45984.48314895833</v>
      </c>
      <c r="H52" s="109"/>
      <c r="I52" s="109" t="str">
        <f>IFERROR(VLOOKUP(D52,DB!A:F,6,0),"")</f>
        <v/>
      </c>
      <c r="J52" s="109" t="str">
        <f>IFERROR(VLOOKUP(D52,DB!A:G,7,0),"")</f>
        <v/>
      </c>
      <c r="K52" s="109"/>
      <c r="L52" s="109" t="str">
        <f>IFERROR(VLOOKUP(D52,DB!A:I,9,0),"")</f>
        <v/>
      </c>
    </row>
    <row r="53" spans="1:12">
      <c r="A53" s="125"/>
      <c r="B53" s="125" t="str">
        <f>IFERROR(VLOOKUP(D53,DB!A:K,11,0),"")</f>
        <v/>
      </c>
      <c r="C53" s="125"/>
      <c r="D53" s="125"/>
      <c r="E53" s="125"/>
      <c r="F53" s="126"/>
      <c r="G53" s="111">
        <f ca="1">IFERROR(NOW()-F53,"")</f>
        <v>45984.48314895833</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45984.48314895833</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45984.48314895833</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45984.48314895833</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45984.48314895833</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45984.48314895833</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45984.48314895833</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45984.48314895833</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45984.48314895833</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45984.48314895833</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45984.48314895833</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45984.48314895833</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45984.48314895833</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45984.48314895833</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45984.48314895833</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45984.48314895833</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45984.48314895833</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45984.48314895833</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45984.48314895833</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45984.48314895833</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45984.48314895833</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45984.48314895833</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45984.48314895833</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45984.48314895833</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45984.48314895833</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45984.48314895833</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45984.48314895833</v>
      </c>
      <c r="H79" s="126"/>
      <c r="I79" s="125" t="str">
        <f>IFERROR(VLOOKUP(D79,DB!A:F,6,0),"")</f>
        <v/>
      </c>
      <c r="J79" s="125" t="str">
        <f>IFERROR(VLOOKUP(D79,DB!A:G,7,0),"")</f>
        <v/>
      </c>
      <c r="K79" s="125"/>
      <c r="L79" s="125" t="str">
        <f>IFERROR(VLOOKUP(D79,DB!A:I,9,0),"")</f>
        <v/>
      </c>
    </row>
    <row r="80" spans="1:12">
      <c r="A80" s="125"/>
      <c r="B80" s="125" t="str">
        <f>IFERROR(VLOOKUP(D80,DB!A:K,11,0),"")</f>
        <v/>
      </c>
      <c r="C80" s="125"/>
      <c r="D80" s="125"/>
      <c r="E80" s="125"/>
      <c r="F80" s="126"/>
      <c r="G80" s="111">
        <f ca="1">IFERROR(NOW()-F80,"")</f>
        <v>45984.48314895833</v>
      </c>
      <c r="H80" s="126"/>
      <c r="I80" s="125" t="str">
        <f>IFERROR(VLOOKUP(D80,DB!A:F,6,0),"")</f>
        <v/>
      </c>
      <c r="J80" s="125" t="str">
        <f>IFERROR(VLOOKUP(D80,DB!A:G,7,0),"")</f>
        <v/>
      </c>
      <c r="K80" s="125"/>
      <c r="L80" s="125" t="str">
        <f>IFERROR(VLOOKUP(D80,DB!A:I,9,0),"")</f>
        <v/>
      </c>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0"/>
  <sheetViews>
    <sheetView tabSelected="1" workbookViewId="0">
      <selection activeCell="D3" sqref="D3: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t="s">
        <v>39114</v>
      </c>
      <c r="B2" s="145" t="str">
        <f>IFERROR(VLOOKUP(D2,DB!A:K,11,0),"")</f>
        <v>R6</v>
      </c>
      <c r="C2" s="146">
        <v>1</v>
      </c>
      <c r="D2" s="145" t="s">
        <v>32420</v>
      </c>
      <c r="E2" s="109" t="s">
        <v>39103</v>
      </c>
      <c r="F2" s="147"/>
      <c r="G2" s="75"/>
      <c r="H2" s="147"/>
      <c r="I2" s="145" t="str">
        <f>IFERROR(VLOOKUP(D2,DB!A:F,6,0),"")</f>
        <v>SCECO</v>
      </c>
      <c r="J2" s="145" t="str">
        <f>IFERROR(VLOOKUP(D2,DB!A:G,7,0),"")</f>
        <v>Vandalized</v>
      </c>
      <c r="K2" s="148" t="s">
        <v>39129</v>
      </c>
      <c r="L2" s="149" t="str">
        <f>IFERROR(VLOOKUP(D2,DB!A:I,9,0),"")</f>
        <v>Latis</v>
      </c>
    </row>
    <row r="3" spans="1:16382" ht="31.5" customHeight="1">
      <c r="A3" s="144" t="s">
        <v>39114</v>
      </c>
      <c r="B3" s="145" t="str">
        <f>IFERROR(VLOOKUP(D3,DB!A:K,11,0),"")</f>
        <v>R6</v>
      </c>
      <c r="C3" s="146">
        <v>1</v>
      </c>
      <c r="D3" s="145" t="s">
        <v>35682</v>
      </c>
      <c r="E3" s="109" t="s">
        <v>39103</v>
      </c>
      <c r="F3" s="147"/>
      <c r="G3" s="75">
        <f t="shared" ref="G3" ca="1" si="0">IFERROR(NOW()-F3,"-")</f>
        <v>45984.48314895833</v>
      </c>
      <c r="H3" s="147"/>
      <c r="I3" s="145" t="str">
        <f>IFERROR(VLOOKUP(D3,DB!A:F,6,0),"")</f>
        <v>SCECO</v>
      </c>
      <c r="J3" s="145" t="str">
        <f>IFERROR(VLOOKUP(D3,DB!A:G,7,0),"")</f>
        <v>Dead</v>
      </c>
      <c r="K3" s="148" t="s">
        <v>39130</v>
      </c>
      <c r="L3" s="149" t="str">
        <f>IFERROR(VLOOKUP(D3,DB!A:I,9,0),"")</f>
        <v>Latis</v>
      </c>
    </row>
    <row r="4" spans="1:16382" ht="31.5" customHeight="1">
      <c r="A4" s="144" t="s">
        <v>39131</v>
      </c>
      <c r="B4" s="145" t="str">
        <f>IFERROR(VLOOKUP(D4,DB!A:K,11,0),"")</f>
        <v>R6</v>
      </c>
      <c r="C4" s="146">
        <v>7</v>
      </c>
      <c r="D4" s="145" t="s">
        <v>33810</v>
      </c>
      <c r="E4" s="109" t="s">
        <v>39103</v>
      </c>
      <c r="F4" s="147">
        <v>45984.433900462966</v>
      </c>
      <c r="G4" s="75">
        <f ca="1">IFERROR(NOW()-F4,"-")</f>
        <v>4.9248263887420762E-2</v>
      </c>
      <c r="H4" s="147">
        <v>45984.458020833335</v>
      </c>
      <c r="I4" s="145" t="str">
        <f>IFERROR(VLOOKUP(D4,DB!A:F,6,0),"")</f>
        <v>SCECO</v>
      </c>
      <c r="J4" s="145" t="str">
        <f>IFERROR(VLOOKUP(D4,DB!A:G,7,0),"")</f>
        <v xml:space="preserve">Weak </v>
      </c>
      <c r="K4" s="148" t="s">
        <v>39132</v>
      </c>
      <c r="L4" s="149" t="str">
        <f>IFERROR(VLOOKUP(D4,DB!A:I,9,0),"")</f>
        <v>Latis</v>
      </c>
    </row>
    <row r="5" spans="1:16382" ht="31.5" customHeight="1">
      <c r="A5" s="144" t="s">
        <v>39133</v>
      </c>
      <c r="B5" s="145" t="str">
        <f>IFERROR(VLOOKUP(D5,DB!A:K,11,0),"")</f>
        <v>R6</v>
      </c>
      <c r="C5" s="146">
        <v>8</v>
      </c>
      <c r="D5" s="145" t="s">
        <v>37358</v>
      </c>
      <c r="E5" s="109" t="s">
        <v>39103</v>
      </c>
      <c r="F5" s="147">
        <v>45984.472754629627</v>
      </c>
      <c r="G5" s="75">
        <f ca="1">IFERROR(NOW()-F5,"-")</f>
        <v>1.0394328703114297E-2</v>
      </c>
      <c r="H5" s="147">
        <v>45984.465370370373</v>
      </c>
      <c r="I5" s="145" t="str">
        <f>IFERROR(VLOOKUP(D5,DB!A:F,6,0),"")</f>
        <v>SCECO+STB</v>
      </c>
      <c r="J5" s="145" t="str">
        <f>IFERROR(VLOOKUP(D5,DB!A:G,7,0),"")</f>
        <v>Vandalized</v>
      </c>
      <c r="K5" s="148" t="s">
        <v>39134</v>
      </c>
      <c r="L5" s="149" t="str">
        <f>IFERROR(VLOOKUP(D5,DB!A:I,9,0),"")</f>
        <v>Latis</v>
      </c>
    </row>
    <row r="6" spans="1:16382" ht="31.5" customHeight="1">
      <c r="A6" s="144"/>
      <c r="B6" s="145" t="str">
        <f>IFERROR(VLOOKUP(D6,DB!A:K,11,0),"")</f>
        <v/>
      </c>
      <c r="C6" s="146"/>
      <c r="D6" s="145"/>
      <c r="E6" s="109"/>
      <c r="F6" s="147"/>
      <c r="G6" s="75">
        <f ca="1">IFERROR(NOW()-F6,"-")</f>
        <v>45984.48314895833</v>
      </c>
      <c r="H6" s="151"/>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45984.48314895833</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45984.48314895833</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45984.483148726853</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3"/>
      <c r="E10" s="109"/>
      <c r="F10" s="147"/>
      <c r="G10" s="75">
        <f ca="1">IFERROR(NOW()-F10,"-")</f>
        <v>45984.483148726853</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45984.483148726853</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5"/>
      <c r="E12" s="109"/>
      <c r="F12" s="147"/>
      <c r="G12" s="75">
        <f ca="1">IFERROR(NOW()-F12,"-")</f>
        <v>45984.483148726853</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45984.483148726853</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45984.483148726853</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45984.483148726853</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45984.483148726853</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3"/>
      <c r="E17" s="109"/>
      <c r="F17" s="147"/>
      <c r="G17" s="75">
        <f ca="1">IFERROR(NOW()-F17,"-")</f>
        <v>45984.483148726853</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45984.483148726853</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45984.483148726853</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45984.483148726853</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45984.483148726853</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45984.483148726853</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45984.483148726853</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3"/>
      <c r="E24" s="109"/>
      <c r="F24" s="147"/>
      <c r="G24" s="75">
        <f ca="1">IFERROR(NOW()-F24,"-")</f>
        <v>45984.483148726853</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45984.483148726853</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45984.483148726853</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45984.483148726853</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45984.483148726853</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45984.483148726853</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45984.483148726853</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3"/>
      <c r="E31" s="109"/>
      <c r="F31" s="147"/>
      <c r="G31" s="75">
        <f ca="1">IFERROR(NOW()-F31,"-")</f>
        <v>45984.483148726853</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45984.483148726853</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45984.483148726853</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45984.483148726853</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45984.483148726853</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45984.483148726853</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45984.483148726853</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3"/>
      <c r="E38" s="109"/>
      <c r="F38" s="147"/>
      <c r="G38" s="75">
        <f ca="1">IFERROR(NOW()-F38,"-")</f>
        <v>45984.483148726853</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45984.483148726853</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45984.483148726853</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45984.483148726853</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45984.483148726853</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45984.483148726853</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45984.483148726853</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3"/>
      <c r="E45" s="109"/>
      <c r="F45" s="147"/>
      <c r="G45" s="75">
        <f ca="1">IFERROR(NOW()-F45,"-")</f>
        <v>45984.483148726853</v>
      </c>
      <c r="H45" s="147"/>
      <c r="I45" s="145" t="str">
        <f>IFERROR(VLOOKUP(D45,DB!A:F,6,0),"")</f>
        <v/>
      </c>
      <c r="J45" s="145" t="str">
        <f>IFERROR(VLOOKUP(D45,DB!A:G,7,0),"")</f>
        <v/>
      </c>
      <c r="K45" s="148"/>
      <c r="L45" s="149" t="str">
        <f>IFERROR(VLOOKUP(D45,DB!A:I,9,0),"")</f>
        <v/>
      </c>
    </row>
    <row r="46" spans="1:12" ht="31.5" customHeight="1">
      <c r="A46" s="144"/>
      <c r="B46" s="145" t="str">
        <f>IFERROR(VLOOKUP(D46,DB!A:K,11,0),"")</f>
        <v/>
      </c>
      <c r="C46" s="146"/>
      <c r="D46" s="145"/>
      <c r="E46" s="109"/>
      <c r="F46" s="147"/>
      <c r="G46" s="75">
        <f ca="1">IFERROR(NOW()-F46,"-")</f>
        <v>45984.483148726853</v>
      </c>
      <c r="H46" s="147"/>
      <c r="I46" s="145" t="str">
        <f>IFERROR(VLOOKUP(D46,DB!A:F,6,0),"")</f>
        <v/>
      </c>
      <c r="J46" s="145" t="str">
        <f>IFERROR(VLOOKUP(D46,DB!A:G,7,0),"")</f>
        <v/>
      </c>
      <c r="K46" s="148"/>
      <c r="L46" s="149" t="str">
        <f>IFERROR(VLOOKUP(D46,DB!A:I,9,0),"")</f>
        <v/>
      </c>
    </row>
    <row r="47" spans="1:12" ht="31.5" customHeight="1">
      <c r="A47" s="144"/>
      <c r="B47" s="145" t="str">
        <f>IFERROR(VLOOKUP(D47,DB!A:K,11,0),"")</f>
        <v/>
      </c>
      <c r="C47" s="146"/>
      <c r="D47" s="145"/>
      <c r="E47" s="109"/>
      <c r="F47" s="147"/>
      <c r="G47" s="75">
        <f ca="1">IFERROR(NOW()-F47,"-")</f>
        <v>45984.483148726853</v>
      </c>
      <c r="H47" s="147"/>
      <c r="I47" s="145" t="str">
        <f>IFERROR(VLOOKUP(D47,DB!A:F,6,0),"")</f>
        <v/>
      </c>
      <c r="J47" s="145" t="str">
        <f>IFERROR(VLOOKUP(D47,DB!A:G,7,0),"")</f>
        <v/>
      </c>
      <c r="K47" s="148"/>
      <c r="L47" s="149" t="str">
        <f>IFERROR(VLOOKUP(D47,DB!A:I,9,0),"")</f>
        <v/>
      </c>
    </row>
    <row r="48" spans="1:12" ht="31.5" customHeight="1">
      <c r="A48" s="144"/>
      <c r="B48" s="145" t="str">
        <f>IFERROR(VLOOKUP(D48,DB!A:K,11,0),"")</f>
        <v/>
      </c>
      <c r="C48" s="146"/>
      <c r="D48" s="145"/>
      <c r="E48" s="109"/>
      <c r="F48" s="147"/>
      <c r="G48" s="75">
        <f ca="1">IFERROR(NOW()-F48,"-")</f>
        <v>45984.483148726853</v>
      </c>
      <c r="H48" s="147"/>
      <c r="I48" s="145" t="str">
        <f>IFERROR(VLOOKUP(D48,DB!A:F,6,0),"")</f>
        <v/>
      </c>
      <c r="J48" s="145" t="str">
        <f>IFERROR(VLOOKUP(D48,DB!A:G,7,0),"")</f>
        <v/>
      </c>
      <c r="K48" s="148"/>
      <c r="L48" s="149" t="str">
        <f>IFERROR(VLOOKUP(D48,DB!A:I,9,0),"")</f>
        <v/>
      </c>
    </row>
    <row r="49" spans="1:12" ht="31.5" customHeight="1">
      <c r="A49" s="144"/>
      <c r="B49" s="145" t="str">
        <f>IFERROR(VLOOKUP(D49,DB!A:K,11,0),"")</f>
        <v/>
      </c>
      <c r="C49" s="146"/>
      <c r="D49" s="145"/>
      <c r="E49" s="109"/>
      <c r="F49" s="147"/>
      <c r="G49" s="75">
        <f ca="1">IFERROR(NOW()-F49,"-")</f>
        <v>45984.483148726853</v>
      </c>
      <c r="H49" s="147"/>
      <c r="I49" s="145" t="str">
        <f>IFERROR(VLOOKUP(D49,DB!A:F,6,0),"")</f>
        <v/>
      </c>
      <c r="J49" s="145" t="str">
        <f>IFERROR(VLOOKUP(D49,DB!A:G,7,0),"")</f>
        <v/>
      </c>
      <c r="K49" s="148"/>
      <c r="L49" s="149" t="str">
        <f>IFERROR(VLOOKUP(D49,DB!A:I,9,0),"")</f>
        <v/>
      </c>
    </row>
    <row r="50" spans="1:12" ht="31.5" customHeight="1">
      <c r="A50" s="144"/>
      <c r="B50" s="145" t="str">
        <f>IFERROR(VLOOKUP(D50,DB!A:K,11,0),"")</f>
        <v/>
      </c>
      <c r="C50" s="146"/>
      <c r="D50" s="145"/>
      <c r="E50" s="109"/>
      <c r="F50" s="147"/>
      <c r="G50" s="75">
        <f ca="1">IFERROR(NOW()-F50,"-")</f>
        <v>45984.483148726853</v>
      </c>
      <c r="H50" s="147"/>
      <c r="I50" s="145" t="str">
        <f>IFERROR(VLOOKUP(D50,DB!A:F,6,0),"")</f>
        <v/>
      </c>
      <c r="J50" s="145" t="str">
        <f>IFERROR(VLOOKUP(D50,DB!A:G,7,0),"")</f>
        <v/>
      </c>
      <c r="K50" s="148"/>
      <c r="L50" s="149" t="str">
        <f>IFERROR(VLOOKUP(D50,DB!A:I,9,0),"")</f>
        <v/>
      </c>
    </row>
  </sheetData>
  <dataValidations count="2">
    <dataValidation allowBlank="1" showInputMessage="1" showErrorMessage="1" sqref="E1" xr:uid="{9E1BC488-8814-4F8A-8DBE-742B3278AB71}"/>
    <dataValidation type="list" allowBlank="1" showInputMessage="1" showErrorMessage="1" sqref="E2:E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2025-11-23T08:36:26Z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