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502" documentId="120_S{2AC9BD13-BADA-5192-A53E-5A8FF88502F6}" xr6:coauthVersionLast="47" xr6:coauthVersionMax="47" xr10:uidLastSave="{329A3F5D-2678-4F36-A32E-5B1E205737A4}"/>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1" i="1" l="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14" i="5"/>
  <c r="L15" i="5"/>
  <c r="L16" i="5"/>
  <c r="L17" i="5"/>
  <c r="L18" i="5"/>
  <c r="L19" i="5"/>
  <c r="L20" i="5"/>
  <c r="L21" i="5"/>
  <c r="L22" i="5"/>
  <c r="J14" i="5"/>
  <c r="J15" i="5"/>
  <c r="J16" i="5"/>
  <c r="J17" i="5"/>
  <c r="J18" i="5"/>
  <c r="J19" i="5"/>
  <c r="J20" i="5"/>
  <c r="J21" i="5"/>
  <c r="J22" i="5"/>
  <c r="I14" i="5"/>
  <c r="I15" i="5"/>
  <c r="I16" i="5"/>
  <c r="I17" i="5"/>
  <c r="I18" i="5"/>
  <c r="I19" i="5"/>
  <c r="I20" i="5"/>
  <c r="I21" i="5"/>
  <c r="I22" i="5"/>
  <c r="B14" i="5"/>
  <c r="B15" i="5"/>
  <c r="B16" i="5"/>
  <c r="B17" i="5"/>
  <c r="B18" i="5"/>
  <c r="B19" i="5"/>
  <c r="B20" i="5"/>
  <c r="B21" i="5"/>
  <c r="B22" i="5"/>
  <c r="G14" i="5"/>
  <c r="G15" i="5"/>
  <c r="G16" i="5"/>
  <c r="G17" i="5"/>
  <c r="G18" i="5"/>
  <c r="G19" i="5"/>
  <c r="G20" i="5"/>
  <c r="G21" i="5"/>
  <c r="G22" i="5"/>
  <c r="D2" i="3"/>
  <c r="D12" i="3"/>
  <c r="D9" i="3"/>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2" i="9"/>
  <c r="G2" i="9"/>
  <c r="I2" i="9"/>
  <c r="J2" i="9"/>
  <c r="L2" i="9"/>
  <c r="B3" i="9"/>
  <c r="G3" i="9"/>
  <c r="I3" i="9"/>
  <c r="J3" i="9"/>
  <c r="L3" i="9"/>
  <c r="B4" i="9"/>
  <c r="G4" i="9"/>
  <c r="I4" i="9"/>
  <c r="J4" i="9"/>
  <c r="L4" i="9"/>
  <c r="B5" i="9"/>
  <c r="G5" i="9"/>
  <c r="I5" i="9"/>
  <c r="J5" i="9"/>
  <c r="L5" i="9"/>
  <c r="B6" i="9"/>
  <c r="G6" i="9"/>
  <c r="I6" i="9"/>
  <c r="J6" i="9"/>
  <c r="L6" i="9"/>
  <c r="B7" i="9"/>
  <c r="G7" i="9"/>
  <c r="I7" i="9"/>
  <c r="J7" i="9"/>
  <c r="L7" i="9"/>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6" i="5"/>
  <c r="G7" i="5"/>
  <c r="G8" i="5"/>
  <c r="G9" i="5"/>
  <c r="G10" i="5"/>
  <c r="G11" i="5"/>
  <c r="G12" i="5"/>
  <c r="G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<sst xmlns="http://schemas.openxmlformats.org/spreadsheetml/2006/main" count="181579" uniqueCount="39204">
  <si>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</si>
  <si>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</si>
  <si>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</si>
  <si>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</si>
  <si>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</si>
  <si>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</si>
  <si>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</si>
  <si>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</si>
  <si>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</si>
  <si>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</si>
  <si>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</si>
  <si>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</si>
  <si>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</si>
  <si>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</si>
  <si>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</si>
  <si>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</si>
  <si>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</si>
  <si>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</si>
  <si>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</si>
  <si>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</si>
  <si>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</si>
  <si>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</si>
  <si>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</si>
  <si>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</si>
  <si>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</si>
  <si>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</si>
  <si>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</si>
  <si>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</si>
  <si>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</si>
  <si>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</si>
  <si>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</si>
  <si>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</si>
  <si>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</si>
  <si>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</si>
  <si>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</si>
  <si>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</si>
  <si>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</si>
  <si>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</si>
  <si>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</si>
  <si>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</si>
  <si>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</si>
  <si>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</si>
  <si>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</si>
  <si>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</si>
  <si>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</si>
  <si>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</si>
  <si>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</si>
  <si>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</si>
  <si>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</si>
  <si>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</si>
  <si>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</si>
  <si>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</si>
  <si>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</si>
  <si>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</si>
  <si>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</si>
  <si>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</si>
  <si>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</si>
  <si>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</si>
  <si>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</si>
  <si>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</si>
  <si>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</si>
  <si>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</si>
  <si>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</si>
  <si>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</si>
  <si>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</si>
  <si>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</si>
  <si>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</si>
  <si>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</si>
  <si>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</si>
  <si>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</si>
  <si>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</si>
  <si>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</si>
  <si>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</si>
  <si>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</si>
  <si>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</si>
  <si>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</si>
  <si>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</si>
  <si>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</si>
  <si>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</si>
  <si>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</si>
  <si>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</si>
  <si>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</si>
  <si>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</si>
  <si>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</si>
  <si>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</si>
  <si>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</si>
  <si>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</si>
  <si>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</si>
  <si>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</si>
  <si>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</si>
  <si>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</si>
  <si>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</si>
  <si>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</si>
  <si>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</si>
  <si>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</si>
  <si>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</si>
  <si>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</si>
  <si>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</si>
  <si>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</si>
  <si>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</si>
  <si>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</si>
  <si>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</si>
  <si>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</si>
  <si>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</si>
  <si>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</si>
  <si>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</si>
  <si>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</si>
  <si>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</si>
  <si>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</si>
  <si>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</si>
  <si>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</si>
  <si>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</si>
  <si>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</si>
  <si>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</si>
  <si>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</si>
  <si>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</si>
  <si>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</si>
  <si>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</si>
  <si>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</si>
  <si>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</si>
  <si>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</si>
  <si>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</si>
  <si>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</si>
  <si>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</si>
  <si>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</si>
  <si>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</si>
  <si>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</si>
  <si>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</si>
  <si>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</si>
  <si>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</si>
  <si>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</si>
  <si>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</si>
  <si>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</si>
  <si>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</si>
  <si>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</si>
  <si>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</si>
  <si>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</si>
  <si>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</si>
  <si>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</si>
  <si>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</si>
  <si>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</si>
  <si>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</si>
  <si>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</si>
  <si>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</si>
  <si>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</si>
  <si>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</si>
  <si>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</si>
  <si>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</si>
  <si>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</si>
  <si>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</si>
  <si>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</si>
  <si>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</si>
  <si>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</si>
  <si>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</si>
  <si>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</si>
  <si>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</si>
  <si>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</si>
  <si>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</si>
  <si>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</si>
  <si>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</si>
  <si>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</si>
  <si>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</si>
  <si>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</si>
  <si>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</si>
  <si>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</si>
  <si>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</si>
  <si>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</si>
  <si>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</si>
  <si>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</si>
  <si>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</si>
  <si>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</si>
  <si>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</si>
  <si>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</si>
  <si>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</si>
  <si>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</si>
  <si>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</si>
  <si>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</si>
  <si>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</si>
  <si>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</si>
  <si>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</si>
  <si>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</si>
  <si>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</si>
  <si>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</si>
  <si>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</si>
  <si>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</si>
  <si>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</si>
  <si>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</si>
  <si>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</si>
  <si>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</si>
  <si>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</si>
  <si>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</si>
  <si>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</si>
  <si>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</si>
  <si>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</si>
  <si>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</si>
  <si>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</si>
  <si>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</si>
  <si>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</si>
  <si>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</si>
  <si>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</si>
  <si>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</si>
  <si>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</si>
  <si>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</si>
  <si>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</si>
  <si>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</si>
  <si>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</si>
  <si>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</si>
  <si>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</si>
  <si>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</si>
  <si>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</si>
  <si>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</si>
  <si>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</si>
  <si>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</si>
  <si>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</si>
  <si>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</si>
  <si>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</si>
  <si>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</si>
  <si>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</si>
  <si>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</si>
  <si>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</si>
  <si>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</si>
  <si>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</si>
  <si>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</si>
  <si>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</si>
  <si>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</si>
  <si>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</si>
  <si>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</si>
  <si>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</si>
  <si>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</si>
  <si>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</si>
  <si>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</si>
  <si>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</si>
  <si>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</si>
  <si>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</si>
  <si>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</si>
  <si>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</si>
  <si>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</si>
  <si>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</si>
  <si>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</si>
  <si>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</si>
  <si>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</si>
  <si>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</si>
  <si>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</si>
  <si>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</si>
  <si>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</si>
  <si>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</si>
  <si>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</si>
  <si>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</si>
  <si>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</si>
  <si>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</si>
  <si>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</si>
  <si>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</si>
  <si>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</si>
  <si>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</si>
  <si>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</si>
  <si>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</si>
  <si>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</si>
  <si>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</si>
  <si>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</si>
  <si>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</si>
  <si>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</si>
  <si>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</si>
  <si>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</si>
  <si>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</si>
  <si>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</si>
  <si>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</si>
  <si>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</si>
  <si>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</si>
  <si>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</si>
  <si>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</si>
  <si>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</si>
  <si>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</si>
  <si>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</si>
  <si>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</si>
  <si>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</si>
  <si>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</si>
  <si>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</si>
  <si>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</si>
  <si>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</si>
  <si>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</si>
  <si>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</si>
  <si>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</si>
  <si>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</si>
  <si>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</si>
  <si>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</si>
  <si>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</si>
  <si>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</si>
  <si>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</si>
  <si>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</si>
  <si>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</si>
  <si>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</si>
  <si>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</si>
  <si>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</si>
  <si>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</si>
  <si>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</si>
  <si>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</si>
  <si>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</si>
  <si>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</si>
  <si>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</si>
  <si>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</si>
  <si>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</si>
  <si>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</si>
  <si>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</si>
  <si>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</si>
  <si>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</si>
  <si>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</si>
  <si>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</si>
  <si>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</si>
  <si>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</si>
  <si>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</si>
  <si>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</si>
  <si>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</si>
  <si>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</si>
  <si>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</si>
  <si>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</si>
  <si>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</si>
  <si>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</si>
  <si>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</si>
  <si>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</si>
  <si>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</si>
  <si>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</si>
  <si>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</si>
  <si>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</si>
  <si>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</si>
  <si>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</si>
  <si>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</si>
  <si>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</si>
  <si>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</si>
  <si>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</si>
  <si>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</si>
  <si>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</si>
  <si>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</si>
  <si>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</si>
  <si>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</si>
  <si>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</si>
  <si>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</si>
  <si>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</si>
  <si>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</si>
  <si>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</si>
  <si>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</si>
  <si>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</si>
  <si>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</si>
  <si>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</si>
  <si>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</si>
  <si>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</si>
  <si>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</si>
  <si>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</si>
  <si>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</si>
  <si>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</si>
  <si>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</si>
  <si>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</si>
  <si>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</si>
  <si>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</si>
  <si>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</si>
  <si>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</si>
  <si>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</si>
  <si>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</si>
  <si>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</si>
  <si>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</si>
  <si>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</si>
  <si>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</si>
  <si>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</si>
  <si>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</si>
  <si>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</si>
  <si>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</si>
  <si>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</si>
  <si>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</si>
  <si>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</si>
  <si>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</si>
  <si>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</si>
  <si>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</si>
  <si>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</si>
  <si>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</si>
  <si>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</si>
  <si>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</si>
  <si>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</si>
  <si>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</si>
  <si>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</si>
  <si>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</si>
  <si>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</si>
  <si>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</si>
  <si>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</si>
  <si>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</si>
  <si>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</si>
  <si>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</si>
  <si>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</si>
  <si>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</si>
  <si>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</si>
  <si>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</si>
  <si>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</si>
  <si>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</si>
  <si>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</si>
  <si>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</si>
  <si>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</si>
  <si>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</si>
  <si>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</si>
  <si>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</si>
  <si>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</si>
  <si>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</si>
  <si>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</si>
  <si>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</si>
  <si>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</si>
  <si>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</si>
  <si>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</si>
  <si>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</si>
  <si>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</si>
  <si>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</si>
  <si>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</si>
  <si>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</si>
  <si>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</si>
  <si>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</si>
  <si>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</si>
  <si>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</si>
  <si>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</si>
  <si>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</si>
  <si>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</si>
  <si>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</si>
  <si>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</si>
  <si>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</si>
  <si>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</si>
  <si>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</si>
  <si>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</si>
  <si>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</si>
  <si>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</si>
  <si>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</si>
  <si>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</si>
  <si>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</si>
  <si>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</si>
  <si>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</si>
  <si>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</si>
  <si>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</si>
  <si>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</si>
  <si>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</si>
  <si>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</si>
  <si>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</si>
  <si>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</si>
  <si>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</si>
  <si>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</si>
  <si>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</si>
  <si>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</si>
  <si>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</si>
  <si>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</si>
  <si>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</si>
  <si>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</si>
  <si>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</si>
  <si>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</si>
  <si>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</si>
  <si>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</si>
  <si>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</si>
  <si>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</si>
  <si>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</si>
  <si>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</si>
  <si>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</si>
  <si>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</si>
  <si>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</si>
  <si>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</si>
  <si>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</si>
  <si>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</si>
  <si>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</si>
  <si>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</si>
  <si>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</si>
  <si>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</si>
  <si>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</si>
  <si>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</si>
  <si>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</si>
  <si>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</si>
  <si>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</si>
  <si>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</si>
  <si>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</si>
  <si>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</si>
  <si>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</si>
  <si>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</si>
  <si>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</si>
  <si>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</si>
  <si>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</si>
  <si>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</si>
  <si>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</si>
  <si>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</si>
  <si>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</si>
  <si>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</si>
  <si>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</si>
  <si>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</si>
  <si>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</si>
  <si>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</si>
  <si>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</si>
  <si>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</si>
  <si>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</si>
  <si>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</si>
  <si>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</si>
  <si>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</si>
  <si>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</si>
  <si>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</si>
  <si>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</si>
  <si>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</si>
  <si>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</si>
  <si>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</si>
  <si>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</si>
  <si>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</si>
  <si>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</si>
  <si>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</si>
  <si>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</si>
  <si>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</si>
  <si>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</si>
  <si>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</si>
  <si>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</si>
  <si>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</si>
  <si>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</si>
  <si>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</si>
  <si>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</si>
  <si>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</si>
  <si>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</si>
  <si>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</si>
  <si>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</si>
  <si>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</si>
  <si>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</si>
  <si>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</si>
  <si>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</si>
  <si>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</si>
  <si>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</si>
  <si>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</si>
  <si>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</si>
  <si>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</si>
  <si>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</si>
  <si>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</si>
  <si>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</si>
  <si>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</si>
  <si>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</si>
  <si>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</si>
  <si>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</si>
  <si>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</si>
  <si>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</si>
  <si>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</si>
  <si>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</si>
  <si>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</si>
  <si>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</si>
  <si>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</si>
  <si>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</si>
  <si>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</si>
  <si>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</si>
  <si>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</si>
  <si>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</si>
  <si>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</si>
  <si>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</si>
  <si>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</si>
  <si>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</si>
  <si>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</si>
  <si>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</si>
  <si>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</si>
  <si>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</si>
  <si>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</si>
  <si>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</si>
  <si>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</si>
  <si>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</si>
  <si>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</si>
  <si>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</si>
  <si>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</si>
  <si>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</si>
  <si>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</si>
  <si>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</si>
  <si>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</si>
  <si>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</si>
  <si>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</si>
  <si>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</si>
  <si>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</si>
  <si>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</si>
  <si>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</si>
  <si>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</si>
  <si>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</si>
  <si>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</si>
  <si>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</si>
  <si>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</si>
  <si>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</si>
  <si>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</si>
  <si>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</si>
  <si>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</si>
  <si>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</si>
  <si>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</si>
  <si>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</si>
  <si>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</si>
  <si>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</si>
  <si>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</si>
  <si>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</si>
  <si>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</si>
  <si>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</si>
  <si>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</si>
  <si>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</si>
  <si>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</si>
  <si>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</si>
  <si>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</si>
  <si>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</si>
  <si>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</si>
  <si>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</si>
  <si>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</si>
  <si>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</si>
  <si>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</si>
  <si>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</si>
  <si>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</si>
  <si>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</si>
  <si>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</si>
  <si>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</si>
  <si>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</si>
  <si>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</si>
  <si>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</si>
  <si>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</si>
  <si>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</si>
  <si>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</si>
  <si>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</si>
  <si>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</si>
  <si>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</si>
  <si>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</si>
  <si>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</si>
  <si>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</si>
  <si>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</si>
  <si>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</si>
  <si>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</si>
  <si>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</si>
  <si>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</si>
  <si>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</si>
  <si>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</si>
  <si>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</si>
  <si>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</si>
  <si>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</si>
  <si>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</si>
  <si>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</si>
  <si>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</si>
  <si>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</si>
  <si>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</si>
  <si>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</si>
  <si>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</si>
  <si>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</si>
  <si>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</si>
  <si>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</si>
  <si>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</si>
  <si>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</si>
  <si>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</si>
  <si>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</si>
  <si>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</si>
  <si>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</si>
  <si>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</si>
  <si>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</si>
  <si>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</si>
  <si>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</si>
  <si>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</si>
  <si>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</si>
  <si>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</si>
  <si>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</si>
  <si>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</si>
  <si>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</si>
  <si>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</si>
  <si>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</si>
  <si>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</si>
  <si>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</si>
  <si>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</si>
  <si>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</si>
  <si>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</si>
  <si>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</si>
  <si>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</si>
  <si>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</si>
  <si>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</si>
  <si>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</si>
  <si>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</si>
  <si>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</si>
  <si>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</si>
  <si>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</si>
  <si>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</si>
  <si>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</si>
  <si>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</si>
  <si>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</si>
  <si>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</si>
  <si>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</si>
  <si>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</si>
  <si>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</si>
  <si>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</si>
  <si>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</si>
  <si>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</si>
  <si>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</si>
  <si>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</si>
  <si>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</si>
  <si>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</si>
  <si>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</si>
  <si>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</si>
  <si>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</si>
  <si>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</si>
  <si>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</si>
  <si>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</si>
  <si>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</si>
  <si>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</si>
  <si>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</si>
  <si>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</si>
  <si>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</si>
  <si>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</si>
  <si>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</si>
  <si>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</si>
  <si>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</si>
  <si>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</si>
  <si>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</si>
  <si>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</si>
  <si>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</si>
  <si>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</si>
  <si>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</si>
  <si>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</si>
  <si>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</si>
  <si>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</si>
  <si>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</si>
  <si>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</si>
  <si>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</si>
  <si>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</si>
  <si>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</si>
  <si>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</si>
  <si>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</si>
  <si>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</si>
  <si>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</si>
  <si>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</si>
  <si>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</si>
  <si>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</si>
  <si>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</si>
  <si>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</si>
  <si>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</si>
  <si>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</si>
  <si>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</si>
  <si>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</si>
  <si>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</si>
  <si>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</si>
  <si>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</si>
  <si>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</si>
  <si>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</si>
  <si>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</si>
  <si>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</si>
  <si>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</si>
  <si>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</si>
  <si>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</si>
  <si>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</si>
  <si>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</si>
  <si>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</si>
  <si>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</si>
  <si>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</si>
  <si>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</si>
  <si>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</si>
  <si>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</si>
  <si>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</si>
  <si>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</si>
  <si>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</si>
  <si>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</si>
  <si>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</si>
  <si>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</si>
  <si>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</si>
  <si>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</si>
  <si>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</si>
  <si>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</si>
  <si>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</si>
  <si>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</si>
  <si>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</si>
  <si>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</si>
  <si>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</si>
  <si>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</si>
  <si>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</si>
  <si>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</si>
  <si>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</si>
  <si>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</si>
  <si>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</si>
  <si>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</si>
  <si>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</si>
  <si>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</si>
  <si>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</si>
  <si>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</si>
  <si>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</si>
  <si>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</si>
  <si>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</si>
  <si>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</si>
  <si>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</si>
  <si>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</si>
  <si>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</si>
  <si>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</si>
  <si>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</si>
  <si>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</si>
  <si>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</si>
  <si>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</si>
  <si>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</si>
  <si>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</si>
  <si>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</si>
  <si>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</si>
  <si>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</si>
  <si>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</si>
  <si>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</si>
  <si>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</si>
  <si>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</si>
  <si>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</si>
  <si>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</si>
  <si>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</si>
  <si>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</si>
  <si>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</si>
  <si>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</si>
  <si>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</si>
  <si>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</si>
  <si>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</si>
  <si>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</si>
  <si>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</si>
  <si>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</si>
  <si>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</si>
  <si>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</si>
  <si>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</si>
  <si>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</si>
  <si>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</si>
  <si>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</si>
  <si>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</si>
  <si>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</si>
  <si>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</si>
  <si>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</si>
  <si>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</si>
  <si>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</si>
  <si>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</si>
  <si>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</si>
  <si>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</si>
  <si>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</si>
  <si>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</si>
  <si>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</si>
  <si>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</si>
  <si>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</si>
  <si>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</si>
  <si>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</si>
  <si>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</si>
  <si>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</si>
  <si>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</si>
  <si>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</si>
  <si>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</si>
  <si>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</si>
  <si>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</si>
  <si>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</si>
  <si>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</si>
  <si>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</si>
  <si>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</si>
  <si>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</si>
  <si>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</si>
  <si>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</si>
  <si>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</si>
  <si>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</si>
  <si>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</si>
  <si>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</si>
  <si>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</si>
  <si>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</si>
  <si>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</si>
  <si>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</si>
  <si>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</si>
  <si>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</si>
  <si>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</si>
  <si>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</si>
  <si>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</si>
  <si>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</si>
  <si>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</si>
  <si>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</si>
  <si>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</si>
  <si>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</si>
  <si>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</si>
  <si>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</si>
  <si>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</si>
  <si>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</si>
  <si>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</si>
  <si>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</si>
  <si>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</si>
  <si>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</si>
  <si>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</si>
  <si>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</si>
  <si>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</si>
  <si>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</si>
  <si>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</si>
  <si>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</si>
  <si>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</si>
  <si>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</si>
  <si>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</si>
  <si>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</si>
  <si>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</si>
  <si>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</si>
  <si>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</si>
  <si>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</si>
  <si>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</si>
  <si>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</si>
  <si>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</si>
  <si>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</si>
  <si>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</si>
  <si>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</si>
  <si>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</si>
  <si>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</si>
  <si>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</si>
  <si>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</si>
  <si>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</si>
  <si>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</si>
  <si>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</si>
  <si>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</si>
  <si>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</si>
  <si>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</si>
  <si>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</si>
  <si>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</si>
  <si>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</si>
  <si>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</si>
  <si>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</si>
  <si>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</si>
  <si>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</si>
  <si>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</si>
  <si>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</si>
  <si>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</si>
  <si>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</si>
  <si>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</si>
  <si>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</si>
  <si>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</si>
  <si>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</si>
  <si>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</si>
  <si>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</si>
  <si>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</si>
  <si>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</si>
  <si>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</si>
  <si>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</si>
  <si>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</si>
  <si>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</si>
  <si>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</si>
  <si>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</si>
  <si>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</si>
  <si>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</si>
  <si>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</si>
  <si>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</si>
  <si>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</si>
  <si>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</si>
  <si>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</si>
  <si>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</si>
  <si>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</si>
  <si>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</si>
  <si>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</si>
  <si>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</si>
  <si>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</si>
  <si>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</si>
  <si>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</si>
  <si>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</si>
  <si>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</si>
  <si>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</si>
  <si>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</si>
  <si>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</si>
  <si>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</si>
  <si>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</si>
  <si>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</si>
  <si>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</si>
  <si>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</si>
  <si>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</si>
  <si>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</si>
  <si>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</si>
  <si>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</si>
  <si>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</si>
  <si>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</si>
  <si>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</si>
  <si>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</si>
  <si>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</si>
  <si>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</si>
  <si>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</si>
  <si>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</si>
  <si>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</si>
  <si>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</si>
  <si>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</si>
  <si>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</si>
  <si>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</si>
  <si>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</si>
  <si>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</si>
  <si>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</si>
  <si>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</si>
  <si>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</si>
  <si>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</si>
  <si>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</si>
  <si>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</si>
  <si>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</si>
  <si>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</si>
  <si>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</si>
  <si>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</si>
  <si>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</si>
  <si>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</si>
  <si>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</si>
  <si>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</si>
  <si>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</si>
  <si>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</si>
  <si>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</si>
  <si>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</si>
  <si>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</si>
  <si>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</si>
  <si>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</si>
  <si>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</si>
  <si>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</si>
  <si>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</si>
  <si>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</si>
  <si>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</si>
  <si>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</si>
  <si>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</si>
  <si>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</si>
  <si>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</si>
  <si>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</si>
  <si>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</si>
  <si>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</si>
  <si>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</si>
  <si>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</si>
  <si>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</si>
  <si>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</si>
  <si>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</si>
  <si>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</si>
  <si>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</si>
  <si>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</si>
  <si>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</si>
  <si>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</si>
  <si>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</si>
  <si>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</si>
  <si>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</si>
  <si>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</si>
  <si>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</si>
  <si>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</si>
  <si>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</si>
  <si>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</si>
  <si>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</si>
  <si>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</si>
  <si>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</si>
  <si>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</si>
  <si>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</si>
  <si>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</si>
  <si>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</si>
  <si>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</si>
  <si>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</si>
  <si>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</si>
  <si>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</si>
  <si>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</si>
  <si>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</si>
  <si>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</si>
  <si>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</si>
  <si>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</si>
  <si>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</si>
  <si>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</si>
  <si>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</si>
  <si>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</si>
  <si>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</si>
  <si>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</si>
  <si>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</si>
  <si>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</si>
  <si>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</si>
  <si>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</si>
  <si>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</si>
  <si>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</si>
  <si>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</si>
  <si>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</si>
  <si>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</si>
  <si>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</si>
  <si>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</si>
  <si>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</si>
  <si>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</si>
  <si>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</si>
  <si>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</si>
  <si>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</si>
  <si>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</si>
  <si>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</si>
  <si>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</si>
  <si>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</si>
  <si>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</si>
  <si>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</si>
  <si>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</si>
  <si>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</si>
  <si>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</si>
  <si>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</si>
  <si>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</si>
  <si>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</si>
  <si>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</si>
  <si>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</si>
  <si>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</si>
  <si>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</si>
  <si>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</si>
  <si>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</si>
  <si>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</si>
  <si>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</si>
  <si>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</si>
  <si>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</si>
  <si>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</si>
  <si>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</si>
  <si>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</si>
  <si>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</si>
  <si>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</si>
  <si>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</si>
  <si>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</si>
  <si>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</si>
  <si>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</si>
  <si>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</si>
  <si>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</si>
  <si>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</si>
  <si>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</si>
  <si>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</si>
  <si>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</si>
  <si>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</si>
  <si>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</si>
  <si>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</si>
  <si>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</si>
  <si>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</si>
  <si>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</si>
  <si>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</si>
  <si>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</si>
  <si>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</si>
  <si>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</si>
  <si>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</si>
  <si>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</si>
  <si>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</si>
  <si>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</si>
  <si>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</si>
  <si>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</si>
  <si>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</si>
  <si>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</si>
  <si>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</si>
  <si>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</si>
  <si>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</si>
  <si>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</si>
  <si>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</si>
  <si>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</si>
  <si>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</si>
  <si>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</si>
  <si>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</si>
  <si>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</si>
  <si>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</si>
  <si>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</si>
  <si>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</si>
  <si>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</si>
  <si>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</si>
  <si>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</si>
  <si>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</si>
  <si>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</si>
  <si>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</si>
  <si>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</si>
  <si>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</si>
  <si>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</si>
  <si>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</si>
  <si>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</si>
  <si>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</si>
  <si>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</si>
  <si>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</si>
  <si>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</si>
  <si>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</si>
  <si>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</si>
  <si>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</si>
  <si>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</si>
  <si>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</si>
  <si>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</si>
  <si>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</si>
  <si>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</si>
  <si>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</si>
  <si>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</si>
  <si>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</si>
  <si>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</si>
  <si>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</si>
  <si>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</si>
  <si>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</si>
  <si>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</si>
  <si>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</si>
  <si>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</si>
  <si>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</si>
  <si>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</si>
  <si>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</si>
  <si>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</si>
  <si>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</si>
  <si>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</si>
  <si>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</si>
  <si>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</si>
  <si>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</si>
  <si>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</si>
  <si>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</si>
  <si>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</si>
  <si>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</si>
  <si>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</si>
  <si>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</si>
  <si>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</si>
  <si>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</si>
  <si>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</si>
  <si>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</si>
  <si>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</si>
  <si>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</si>
  <si>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</si>
  <si>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</si>
  <si>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</si>
  <si>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</si>
  <si>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</si>
  <si>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</si>
  <si>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</si>
  <si>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</si>
  <si>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</si>
  <si>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</si>
  <si>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</si>
  <si>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</si>
  <si>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</si>
  <si>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</si>
  <si>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</si>
  <si>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</si>
  <si>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</si>
  <si>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</si>
  <si>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</si>
  <si>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</si>
  <si>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</si>
  <si>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</si>
  <si>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</si>
  <si>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</si>
  <si>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</si>
  <si>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</si>
  <si>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</si>
  <si>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</si>
  <si>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</si>
  <si>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</si>
  <si>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</si>
  <si>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</si>
  <si>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</si>
  <si>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</si>
  <si>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</si>
  <si>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</si>
  <si>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</si>
  <si>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</si>
  <si>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</si>
  <si>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</si>
  <si>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</si>
  <si>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</si>
  <si>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</si>
  <si>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</si>
  <si>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</si>
  <si>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</si>
  <si>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</si>
  <si>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</si>
  <si>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</si>
  <si>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</si>
  <si>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</si>
  <si>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</si>
  <si>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</si>
  <si>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</si>
  <si>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</si>
  <si>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</si>
  <si>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</si>
  <si>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</si>
  <si>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</si>
  <si>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</si>
  <si>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</si>
  <si>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</si>
  <si>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</si>
  <si>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</si>
  <si>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</si>
  <si>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</si>
  <si>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</si>
  <si>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</si>
  <si>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</si>
  <si>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</si>
  <si>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</si>
  <si>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</si>
  <si>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</si>
  <si>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</si>
  <si>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</si>
  <si>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</si>
  <si>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</si>
  <si>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</si>
  <si>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</si>
  <si>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</si>
  <si>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</si>
  <si>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</si>
  <si>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</si>
  <si>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</si>
  <si>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</si>
  <si>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</si>
  <si>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</si>
  <si>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</si>
  <si>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</si>
  <si>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</si>
  <si>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</si>
  <si>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</si>
  <si>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</si>
  <si>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</si>
  <si>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</si>
  <si>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</si>
  <si>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</si>
  <si>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</si>
  <si>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</si>
  <si>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</si>
  <si>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</si>
  <si>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</si>
  <si>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</si>
  <si>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</si>
  <si>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</si>
  <si>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</si>
  <si>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</si>
  <si>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</si>
  <si>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</si>
  <si>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</si>
  <si>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</si>
  <si>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</si>
  <si>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</si>
  <si>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</si>
  <si>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</si>
  <si>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</si>
  <si>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</si>
  <si>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</si>
  <si>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</si>
  <si>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</si>
  <si>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</si>
  <si>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</si>
  <si>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</si>
  <si>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</si>
  <si>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</si>
  <si>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</si>
  <si>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</si>
  <si>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</si>
  <si>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</si>
  <si>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</si>
  <si>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</si>
  <si>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</si>
  <si>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</si>
  <si>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</si>
  <si>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</si>
  <si>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</si>
  <si>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</si>
  <si>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</si>
  <si>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</si>
  <si>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</si>
  <si>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</si>
  <si>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</si>
  <si>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</si>
  <si>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</si>
  <si>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</si>
  <si>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</si>
  <si>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</si>
  <si>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</si>
  <si>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</si>
  <si>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</si>
  <si>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</si>
  <si>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</si>
  <si>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</si>
  <si>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</si>
  <si>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</si>
  <si>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</si>
  <si>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</si>
  <si>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</si>
  <si>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</si>
  <si>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</si>
  <si>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</si>
  <si>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</si>
  <si>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</si>
  <si>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</si>
  <si>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</si>
  <si>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</si>
  <si>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</si>
  <si>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</si>
  <si>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</si>
  <si>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</si>
  <si>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</si>
  <si>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</si>
  <si>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</si>
  <si>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</si>
  <si>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</si>
  <si>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</si>
  <si>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</si>
  <si>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</si>
  <si>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</si>
  <si>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</si>
  <si>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</si>
  <si>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</si>
  <si>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</si>
  <si>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</si>
  <si>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</si>
  <si>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</si>
  <si>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</si>
  <si>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</si>
  <si>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</si>
  <si>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</si>
  <si>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</si>
  <si>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</si>
  <si>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</si>
  <si>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</si>
  <si>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</si>
  <si>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</si>
  <si>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</si>
  <si>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</si>
  <si>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</si>
  <si>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</si>
  <si>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</si>
  <si>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</si>
  <si>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</si>
  <si>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</si>
  <si>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</si>
  <si>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</si>
  <si>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</si>
  <si>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</si>
  <si>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</si>
  <si>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</si>
  <si>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</si>
  <si>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</si>
  <si>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</si>
  <si>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</si>
  <si>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</si>
  <si>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</si>
  <si>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</si>
  <si>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</si>
  <si>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</si>
  <si>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</si>
  <si>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</si>
  <si>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</si>
  <si>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</si>
  <si>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</si>
  <si>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</si>
  <si>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</si>
  <si>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</si>
  <si>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</si>
  <si>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</si>
  <si>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</si>
  <si>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</si>
  <si>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</si>
  <si>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</si>
  <si>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</si>
  <si>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</si>
  <si>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</si>
  <si>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</si>
  <si>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</si>
  <si>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</si>
  <si>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</si>
  <si>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</si>
  <si>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</si>
  <si>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</si>
  <si>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</si>
  <si>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</si>
  <si>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</si>
  <si>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</si>
  <si>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</si>
  <si>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</si>
  <si>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</si>
  <si>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</si>
  <si>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</si>
  <si>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</si>
  <si>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</si>
  <si>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</si>
  <si>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</si>
  <si>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</si>
  <si>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</si>
  <si>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</si>
  <si>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</si>
  <si>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</si>
  <si>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</si>
  <si>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</si>
  <si>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</si>
  <si>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</si>
  <si>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</si>
  <si>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</si>
  <si>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</si>
  <si>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</si>
  <si>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</si>
  <si>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</si>
  <si>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</si>
  <si>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</si>
  <si>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</si>
  <si>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</si>
  <si>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</si>
  <si>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</si>
  <si>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</si>
  <si>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</si>
  <si>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</si>
  <si>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</si>
  <si>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</si>
  <si>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</si>
  <si>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</si>
  <si>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</si>
  <si>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</si>
  <si>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</si>
  <si>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</si>
  <si>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</si>
  <si>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</si>
  <si>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</si>
  <si>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</si>
  <si>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</si>
  <si>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</si>
  <si>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</si>
  <si>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</si>
  <si>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</si>
  <si>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</si>
  <si>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</si>
  <si>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</si>
  <si>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</si>
  <si>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</si>
  <si>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</si>
  <si>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</si>
  <si>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</si>
  <si>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</si>
  <si>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</si>
  <si>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</si>
  <si>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</si>
  <si>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</si>
  <si>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</si>
  <si>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</si>
  <si>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</si>
  <si>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</si>
  <si>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</si>
  <si>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</si>
  <si>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</si>
  <si>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</si>
  <si>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</si>
  <si>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</si>
  <si>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</si>
  <si>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</si>
  <si>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</si>
  <si>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</si>
  <si>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</si>
  <si>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</si>
  <si>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</si>
  <si>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</si>
  <si>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</si>
  <si>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</si>
  <si>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</si>
  <si>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</si>
  <si>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</si>
  <si>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</si>
  <si>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</si>
  <si>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</si>
  <si>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</si>
  <si>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</si>
  <si>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</si>
  <si>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</si>
  <si>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</si>
  <si>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</si>
  <si>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</si>
  <si>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</si>
  <si>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</si>
  <si>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</si>
  <si>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</si>
  <si>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</si>
  <si>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</si>
  <si>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</si>
  <si>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</si>
  <si>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</si>
  <si>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</si>
  <si>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</si>
  <si>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</si>
  <si>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</si>
  <si>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</si>
  <si>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</si>
  <si>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</si>
  <si>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</si>
  <si>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</si>
  <si>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</si>
  <si>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</si>
  <si>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</si>
  <si>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</si>
  <si>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</si>
  <si>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</si>
  <si>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</si>
  <si>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</si>
  <si>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</si>
  <si>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</si>
  <si>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</si>
  <si>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</si>
  <si>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</si>
  <si>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</si>
  <si>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</si>
  <si>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</si>
  <si>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</si>
  <si>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</si>
  <si>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</si>
  <si>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</si>
  <si>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</si>
  <si>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</si>
  <si>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</si>
  <si>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</si>
  <si>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</si>
  <si>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</si>
  <si>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</si>
  <si>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</si>
  <si>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</si>
  <si>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</si>
  <si>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</si>
  <si>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</si>
  <si>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</si>
  <si>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</si>
  <si>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</si>
  <si>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</si>
  <si>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</si>
  <si>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</si>
  <si>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</si>
  <si>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</si>
  <si>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</si>
  <si>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</si>
  <si>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</si>
  <si>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</si>
  <si>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</si>
  <si>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</si>
  <si>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</si>
  <si>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</si>
  <si>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</si>
  <si>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</si>
  <si>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</si>
  <si>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</si>
  <si>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</si>
  <si>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</si>
  <si>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</si>
  <si>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</si>
  <si>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</si>
  <si>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</si>
  <si>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</si>
  <si>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</si>
  <si>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</si>
  <si>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</si>
  <si>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</si>
  <si>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</si>
  <si>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</si>
  <si>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</si>
  <si>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</si>
  <si>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</si>
  <si>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</si>
  <si>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</si>
  <si>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</si>
  <si>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</si>
  <si>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</si>
  <si>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</si>
  <si>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</si>
  <si>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</si>
  <si>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</si>
  <si>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</si>
  <si>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</si>
  <si>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</si>
  <si>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</si>
  <si>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</si>
  <si>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</si>
  <si>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</si>
  <si>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</si>
  <si>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</si>
  <si>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</si>
  <si>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</si>
  <si>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</si>
  <si>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</si>
  <si>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</si>
  <si>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</si>
  <si>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</si>
  <si>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</si>
  <si>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</si>
  <si>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</si>
  <si>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</si>
  <si>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</si>
  <si>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</si>
  <si>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</si>
  <si>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</si>
  <si>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</si>
  <si>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</si>
  <si>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</si>
  <si>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</si>
  <si>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</si>
  <si>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</si>
  <si>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</si>
  <si>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</si>
  <si>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</si>
  <si>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</si>
  <si>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</si>
  <si>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</si>
  <si>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</si>
  <si>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</si>
  <si>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</si>
  <si>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</si>
  <si>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</si>
  <si>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</si>
  <si>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</si>
  <si>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</si>
  <si>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</si>
  <si>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</si>
  <si>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</si>
  <si>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</si>
  <si>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</si>
  <si>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</si>
  <si>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</si>
  <si>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</si>
  <si>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</si>
  <si>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</si>
  <si>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</si>
  <si>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</si>
  <si>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</si>
  <si>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</si>
  <si>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</si>
  <si>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</si>
  <si>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</si>
  <si>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</si>
  <si>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</si>
  <si>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</si>
  <si>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</si>
  <si>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</si>
  <si>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</si>
  <si>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</si>
  <si>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</si>
  <si>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</si>
  <si>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</si>
  <si>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</si>
  <si>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</si>
  <si>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</si>
  <si>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</si>
  <si>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</si>
  <si>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</si>
  <si>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</si>
  <si>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</si>
  <si>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</si>
  <si>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</si>
  <si>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</si>
  <si>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</si>
  <si>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</si>
  <si>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</si>
  <si>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</si>
  <si>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</si>
  <si>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</si>
  <si>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</si>
  <si>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</si>
  <si>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</si>
  <si>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</si>
  <si>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</si>
  <si>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</si>
  <si>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</si>
  <si>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</si>
  <si>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</si>
  <si>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</si>
  <si>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</si>
  <si>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</si>
  <si>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</si>
  <si>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</si>
  <si>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</si>
  <si>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</si>
  <si>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</si>
  <si>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</si>
  <si>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</si>
  <si>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</si>
  <si>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</si>
  <si>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</si>
  <si>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</si>
  <si>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</si>
  <si>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</si>
  <si>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</si>
  <si>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</si>
  <si>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</si>
  <si>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</si>
  <si>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</si>
  <si>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</si>
  <si>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</si>
  <si>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</si>
  <si>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</si>
  <si>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</si>
  <si>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</si>
  <si>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</si>
  <si>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</si>
  <si>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</si>
  <si>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</si>
  <si>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</si>
  <si>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</si>
  <si>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</si>
  <si>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</si>
  <si>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</si>
  <si>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</si>
  <si>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</si>
  <si>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</si>
  <si>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</si>
  <si>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</si>
  <si>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</si>
  <si>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</si>
  <si>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</si>
  <si>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</si>
  <si>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</si>
  <si>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</si>
  <si>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</si>
  <si>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</si>
  <si>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</si>
  <si>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</si>
  <si>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</si>
  <si>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</si>
  <si>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</si>
  <si>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</si>
  <si>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</si>
  <si>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</si>
  <si>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</si>
  <si>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</si>
  <si>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</si>
  <si>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</si>
  <si>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</si>
  <si>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</si>
  <si>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</si>
  <si>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</si>
  <si>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</si>
  <si>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</si>
  <si>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</si>
  <si>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</si>
  <si>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</si>
  <si>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</si>
  <si>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</si>
  <si>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</si>
  <si>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</si>
  <si>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</si>
  <si>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</si>
  <si>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</si>
  <si>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</si>
  <si>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</si>
  <si>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</si>
  <si>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</si>
  <si>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</si>
  <si>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</si>
  <si>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</si>
  <si>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</si>
  <si>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</si>
  <si>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</si>
  <si>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</si>
  <si>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</si>
  <si>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</si>
  <si>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</si>
  <si>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</si>
  <si>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</si>
  <si>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</si>
  <si>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</si>
  <si>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</si>
  <si>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</si>
  <si>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</si>
  <si>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</si>
  <si>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</si>
  <si>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</si>
  <si>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</si>
  <si>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</si>
  <si>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</si>
  <si>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</si>
  <si>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</si>
  <si>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</si>
  <si>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</si>
  <si>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</si>
  <si>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</si>
  <si>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</si>
  <si>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</si>
  <si>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</si>
  <si>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</si>
  <si>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</si>
  <si>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</si>
  <si>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</si>
  <si>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</si>
  <si>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</si>
  <si>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</si>
  <si>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</si>
  <si>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</si>
  <si>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</si>
  <si>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</si>
  <si>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</si>
  <si>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</si>
  <si>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</si>
  <si>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</si>
  <si>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</si>
  <si>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</si>
  <si>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</si>
  <si>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</si>
  <si>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</si>
  <si>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</si>
  <si>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</si>
  <si>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</si>
  <si>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</si>
  <si>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</si>
  <si>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</si>
  <si>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</si>
  <si>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</si>
  <si>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</si>
  <si>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</si>
  <si>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</si>
  <si>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</si>
  <si>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</si>
  <si>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</si>
  <si>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</si>
  <si>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</si>
  <si>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</si>
  <si>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</si>
  <si>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</si>
  <si>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</si>
  <si>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</si>
  <si>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</si>
  <si>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</si>
  <si>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</si>
  <si>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</si>
  <si>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</si>
  <si>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</si>
  <si>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</si>
  <si>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</si>
  <si>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</si>
  <si>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</si>
  <si>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</si>
  <si>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</si>
  <si>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</si>
  <si>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</si>
  <si>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</si>
  <si>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</si>
  <si>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</si>
  <si>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</si>
  <si>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</si>
  <si>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</si>
  <si>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</si>
  <si>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</si>
  <si>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</si>
  <si>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</si>
  <si>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</si>
  <si>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</si>
  <si>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</si>
  <si>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</si>
  <si>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</si>
  <si>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</si>
  <si>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</si>
  <si>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</si>
  <si>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</si>
  <si>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</si>
  <si>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</si>
  <si>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</si>
  <si>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</si>
  <si>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</si>
  <si>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</si>
  <si>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</si>
  <si>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</si>
  <si>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</si>
  <si>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</si>
  <si>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</si>
  <si>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</si>
  <si>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</si>
  <si>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</si>
  <si>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</si>
  <si>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</si>
  <si>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</si>
  <si>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</si>
  <si>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</si>
  <si>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</si>
  <si>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</si>
  <si>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</si>
  <si>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</si>
  <si>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</si>
  <si>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</si>
  <si>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</si>
  <si>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</si>
  <si>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</si>
  <si>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</si>
  <si>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</si>
  <si>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</si>
  <si>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</si>
  <si>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</si>
  <si>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</si>
  <si>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</si>
  <si>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</si>
  <si>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</si>
  <si>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</si>
  <si>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</si>
  <si>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</si>
  <si>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</si>
  <si>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</si>
  <si>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</si>
  <si>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</si>
  <si>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</si>
  <si>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</si>
  <si>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</si>
  <si>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</si>
  <si>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</si>
  <si>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</si>
  <si>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</si>
  <si>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</si>
  <si>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</si>
  <si>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</si>
  <si>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</si>
  <si>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</si>
  <si>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</si>
  <si>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</si>
  <si>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</si>
  <si>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</si>
  <si>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</si>
  <si>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</si>
  <si>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</si>
  <si>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</si>
  <si>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</si>
  <si>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</si>
  <si>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</si>
  <si>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</si>
  <si>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</si>
  <si>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</si>
  <si>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</si>
  <si>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</si>
  <si>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</si>
  <si>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</si>
  <si>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</si>
  <si>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</si>
  <si>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</si>
  <si>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</si>
  <si>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</si>
  <si>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</si>
  <si>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</si>
  <si>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</si>
  <si>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</si>
  <si>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</si>
  <si>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</si>
  <si>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</si>
  <si>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</si>
  <si>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</si>
  <si>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</si>
  <si>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</si>
  <si>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</si>
  <si>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</si>
  <si>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</si>
  <si>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</si>
  <si>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</si>
  <si>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</si>
  <si>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</si>
  <si>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</si>
  <si>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</si>
  <si>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</si>
  <si>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</si>
  <si>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</si>
  <si>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</si>
  <si>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</si>
  <si>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</si>
  <si>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</si>
  <si>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</si>
  <si>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</si>
  <si>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</si>
  <si>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</si>
  <si>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</si>
  <si>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</si>
  <si>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</si>
  <si>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</si>
  <si>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</si>
  <si>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</si>
  <si>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</si>
  <si>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</si>
  <si>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</si>
  <si>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</si>
  <si>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</si>
  <si>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</si>
  <si>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</si>
  <si>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</si>
  <si>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</si>
  <si>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</si>
  <si>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</si>
  <si>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</si>
  <si>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</si>
  <si>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</si>
  <si>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</si>
  <si>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</si>
  <si>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</si>
  <si>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</si>
  <si>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</si>
  <si>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</si>
  <si>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</si>
  <si>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</si>
  <si>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</si>
  <si>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</si>
  <si>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</si>
  <si>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</si>
  <si>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</si>
  <si>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</si>
  <si>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</si>
  <si>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</si>
  <si>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</si>
  <si>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</si>
  <si>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</si>
  <si>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</si>
  <si>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</si>
  <si>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</si>
  <si>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</si>
  <si>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</si>
  <si>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</si>
  <si>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</si>
  <si>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</si>
  <si>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</si>
  <si>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</si>
  <si>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</si>
  <si>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</si>
  <si>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</si>
  <si>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</si>
  <si>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</si>
  <si>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</si>
  <si>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</si>
  <si>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</si>
  <si>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</si>
  <si>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</si>
  <si>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</si>
  <si>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</si>
  <si>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</si>
  <si>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</si>
  <si>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</si>
  <si>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</si>
  <si>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</si>
  <si>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</si>
  <si>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</si>
  <si>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</si>
  <si>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</si>
  <si>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</si>
  <si>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</si>
  <si>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</si>
  <si>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</si>
  <si>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</si>
  <si>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</si>
  <si>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</si>
  <si>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</si>
  <si>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</si>
  <si>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</si>
  <si>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</si>
  <si>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</si>
  <si>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</si>
  <si>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</si>
  <si>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</si>
  <si>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</si>
  <si>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</si>
  <si>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</si>
  <si>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</si>
  <si>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</si>
  <si>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</si>
  <si>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</si>
  <si>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</si>
  <si>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</si>
  <si>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</si>
  <si>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</si>
  <si>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</si>
  <si>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</si>
  <si>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</si>
  <si>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</si>
  <si>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</si>
  <si>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</si>
  <si>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</si>
  <si>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</si>
  <si>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</si>
  <si>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</si>
  <si>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</si>
  <si>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</si>
  <si>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</si>
  <si>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</si>
  <si>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</si>
  <si>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</si>
  <si>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</si>
  <si>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</si>
  <si>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</si>
  <si>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</si>
  <si>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</si>
  <si>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</si>
  <si>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</si>
  <si>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</si>
  <si>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</si>
  <si>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</si>
  <si>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</si>
  <si>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</si>
  <si>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</si>
  <si>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</si>
  <si>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</si>
  <si>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</si>
  <si>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</si>
  <si>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</si>
  <si>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</si>
  <si>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</si>
  <si>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</si>
  <si>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</si>
  <si>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</si>
  <si>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</si>
  <si>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</si>
  <si>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</si>
  <si>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</si>
  <si>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</si>
  <si>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</si>
  <si>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</si>
  <si>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</si>
  <si>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</si>
  <si>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</si>
  <si>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</si>
  <si>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</si>
  <si>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</si>
  <si>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</si>
  <si>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</si>
  <si>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</si>
  <si>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</si>
  <si>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</si>
  <si>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</si>
  <si>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</si>
  <si>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</si>
  <si>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</si>
  <si>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</si>
  <si>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</si>
  <si>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</si>
  <si>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</si>
  <si>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</si>
  <si>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</si>
  <si>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</si>
  <si>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</si>
  <si>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</si>
  <si>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</si>
  <si>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</si>
  <si>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</si>
  <si>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</si>
  <si>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</si>
  <si>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</si>
  <si>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</si>
  <si>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</si>
  <si>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</si>
  <si>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</si>
  <si>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</si>
  <si>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</si>
  <si>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</si>
  <si>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</si>
  <si>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</si>
  <si>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</si>
  <si>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</si>
  <si>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</si>
  <si>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</si>
  <si>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</si>
  <si>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</si>
  <si>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</si>
  <si>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</si>
  <si>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</si>
  <si>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</si>
  <si>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</si>
  <si>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</si>
  <si>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</si>
  <si>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</si>
  <si>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</si>
  <si>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</si>
  <si>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</si>
  <si>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</si>
  <si>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</si>
  <si>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</si>
  <si>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</si>
  <si>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</si>
  <si>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</si>
  <si>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</si>
  <si>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</si>
  <si>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</si>
  <si>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</si>
  <si>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</si>
  <si>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</si>
  <si>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</si>
  <si>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</si>
  <si>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</si>
  <si>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</si>
  <si>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</si>
  <si>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</si>
  <si>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</si>
  <si>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</si>
  <si>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</si>
  <si>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</si>
  <si>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</si>
  <si>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</si>
  <si>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</si>
  <si>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</si>
  <si>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</si>
  <si>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</si>
  <si>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</si>
  <si>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</si>
  <si>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</si>
  <si>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</si>
  <si>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</si>
  <si>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</si>
  <si>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</si>
  <si>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</si>
  <si>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</si>
  <si>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</si>
  <si>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</si>
  <si>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</si>
  <si>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</si>
  <si>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</si>
  <si>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</si>
  <si>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</si>
  <si>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</si>
  <si>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</si>
  <si>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</si>
  <si>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</si>
  <si>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</si>
  <si>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</si>
  <si>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</si>
  <si>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</si>
  <si>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</si>
  <si>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</si>
  <si>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</si>
  <si>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</si>
  <si>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</si>
  <si>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</si>
  <si>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</si>
  <si>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</si>
  <si>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</si>
  <si>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</si>
  <si>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</si>
  <si>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</si>
  <si>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</si>
  <si>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</si>
  <si>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</si>
  <si>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</si>
  <si>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</si>
  <si>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</si>
  <si>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</si>
  <si>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</si>
  <si>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</si>
  <si>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</si>
  <si>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</si>
  <si>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</si>
  <si>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</si>
  <si>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</si>
  <si>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</si>
  <si>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</si>
  <si>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</si>
  <si>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</si>
  <si>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</si>
  <si>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</si>
  <si>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</si>
  <si>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</si>
  <si>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</si>
  <si>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</si>
  <si>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</si>
  <si>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</si>
  <si>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</si>
  <si>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</si>
  <si>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</si>
  <si>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</si>
  <si>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</si>
  <si>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</si>
  <si>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</si>
  <si>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</si>
  <si>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</si>
  <si>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</si>
  <si>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</si>
  <si>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</si>
  <si>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</si>
  <si>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</si>
  <si>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</si>
  <si>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</si>
  <si>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</si>
  <si>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</si>
  <si>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</si>
  <si>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</si>
  <si>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</si>
  <si>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</si>
  <si>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</si>
  <si>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</si>
  <si>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</si>
  <si>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</si>
  <si>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</si>
  <si>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</si>
  <si>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</si>
  <si>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</si>
  <si>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</si>
  <si>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</si>
  <si>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</si>
  <si>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</si>
  <si>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</si>
  <si>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</si>
  <si>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</si>
  <si>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</si>
  <si>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</si>
  <si>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</si>
  <si>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</si>
  <si>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</si>
  <si>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</si>
  <si>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</si>
  <si>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</si>
  <si>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</si>
  <si>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</si>
  <si>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</si>
  <si>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</si>
  <si>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</si>
  <si>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</si>
  <si>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</si>
  <si>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</si>
  <si>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</si>
  <si>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</si>
  <si>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</si>
  <si>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</si>
  <si>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</si>
  <si>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</si>
  <si>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</si>
  <si>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</si>
  <si>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</si>
  <si>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</si>
  <si>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</si>
  <si>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</si>
  <si>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</si>
  <si>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</si>
  <si>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</si>
  <si>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</si>
  <si>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</si>
  <si>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</si>
  <si>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</si>
  <si>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</si>
  <si>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</si>
  <si>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</si>
  <si>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</si>
  <si>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</si>
  <si>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</si>
  <si>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</si>
  <si>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</si>
  <si>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</si>
  <si>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</si>
  <si>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</si>
  <si>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</si>
  <si>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</si>
  <si>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</si>
  <si>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</si>
  <si>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</si>
  <si>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</si>
  <si>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</si>
  <si>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</si>
  <si>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</si>
  <si>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</si>
  <si>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</si>
  <si>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</si>
  <si>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</si>
  <si>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</si>
  <si>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</si>
  <si>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</si>
  <si>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</si>
  <si>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</si>
  <si>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</si>
  <si>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</si>
  <si>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</si>
  <si>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</si>
  <si>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</si>
  <si>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</si>
  <si>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</si>
  <si>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</si>
  <si>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</si>
  <si>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</si>
  <si>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</si>
  <si>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</si>
  <si>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</si>
  <si>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</si>
  <si>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</si>
  <si>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</si>
  <si>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</si>
  <si>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</si>
  <si>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</si>
  <si>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</si>
  <si>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</si>
  <si>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</si>
  <si>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</si>
  <si>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</si>
  <si>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</si>
  <si>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</si>
  <si>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</si>
  <si>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</si>
  <si>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</si>
  <si>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</si>
  <si>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</si>
  <si>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</si>
  <si>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</si>
  <si>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</si>
  <si>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</si>
  <si>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</si>
  <si>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</si>
  <si>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</si>
  <si>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</si>
  <si>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</si>
  <si>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</si>
  <si>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</si>
  <si>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</si>
  <si>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</si>
  <si>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</si>
  <si>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</si>
  <si>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</si>
  <si>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</si>
  <si>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</si>
  <si>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</si>
  <si>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</si>
  <si>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</si>
  <si>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</si>
  <si>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</si>
  <si>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</si>
  <si>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</si>
  <si>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</si>
  <si>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</si>
  <si>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</si>
  <si>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</si>
  <si>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</si>
  <si>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</si>
  <si>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</si>
  <si>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</si>
  <si>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</si>
  <si>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</si>
  <si>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</si>
  <si>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</si>
  <si>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</si>
  <si>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</si>
  <si>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</si>
  <si>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</si>
  <si>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</si>
  <si>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</si>
  <si>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</si>
  <si>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</si>
  <si>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</si>
  <si>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</si>
  <si>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</si>
  <si>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</si>
  <si>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</si>
  <si>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</si>
  <si>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</si>
  <si>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</si>
  <si>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</si>
  <si>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</si>
  <si>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</si>
  <si>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</si>
  <si>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</si>
  <si>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</si>
  <si>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</si>
  <si>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</si>
  <si>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</si>
  <si>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</si>
  <si>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</si>
  <si>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</si>
  <si>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</si>
  <si>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</si>
  <si>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</si>
  <si>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</si>
  <si>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</si>
  <si>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</si>
  <si>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</si>
  <si>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</si>
  <si>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</si>
  <si>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</si>
  <si>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</si>
  <si>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</si>
  <si>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</si>
  <si>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</si>
  <si>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</si>
  <si>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</si>
  <si>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</si>
  <si>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</si>
  <si>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</si>
  <si>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</si>
  <si>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</si>
  <si>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</si>
  <si>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</si>
  <si>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</si>
  <si>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</si>
  <si>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</si>
  <si>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</si>
  <si>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</si>
  <si>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</si>
  <si>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</si>
  <si>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</si>
  <si>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</si>
  <si>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</si>
  <si>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</si>
  <si>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</si>
  <si>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</si>
  <si>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</si>
  <si>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</si>
  <si>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</si>
  <si>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</si>
  <si>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</si>
  <si>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</si>
  <si>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</si>
  <si>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</si>
  <si>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</si>
  <si>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</si>
  <si>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</si>
  <si>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</si>
  <si>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</si>
  <si>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</si>
  <si>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</si>
  <si>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</si>
  <si>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</si>
  <si>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</si>
  <si>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</si>
  <si>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</si>
  <si>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</si>
  <si>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</si>
  <si>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</si>
  <si>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</si>
  <si>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</si>
  <si>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</si>
  <si>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</si>
  <si>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</si>
  <si>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</si>
  <si>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</si>
  <si>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</si>
  <si>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</si>
  <si>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</si>
  <si>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</si>
  <si>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</si>
  <si>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</si>
  <si>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</si>
  <si>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</si>
  <si>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</si>
  <si>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</si>
  <si>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</si>
  <si>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</si>
  <si>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</si>
  <si>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</si>
  <si>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</si>
  <si>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</si>
  <si>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</si>
  <si>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</si>
  <si>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</si>
  <si>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</si>
  <si>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</si>
  <si>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</si>
  <si>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</si>
  <si>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</si>
  <si>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</si>
  <si>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</si>
  <si>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</si>
  <si>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</si>
  <si>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</si>
  <si>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</si>
  <si>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</si>
  <si>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</si>
  <si>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</si>
  <si>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</si>
  <si>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</si>
  <si>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</si>
  <si>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</si>
  <si>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</si>
  <si>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</si>
  <si>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</si>
  <si>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</si>
  <si>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</si>
  <si>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</si>
  <si>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</si>
  <si>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</si>
  <si>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</si>
  <si>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</si>
  <si>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</si>
  <si>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</si>
  <si>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</si>
  <si>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</si>
  <si>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</si>
  <si>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</si>
  <si>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</si>
  <si>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</si>
  <si>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</si>
  <si>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</si>
  <si>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</si>
  <si>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</si>
  <si>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</si>
  <si>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</si>
  <si>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</si>
  <si>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</si>
  <si>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</si>
  <si>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</si>
  <si>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</si>
  <si>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</si>
  <si>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</si>
  <si>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</si>
  <si>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</si>
  <si>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</si>
  <si>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</si>
  <si>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</si>
  <si>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</si>
  <si>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</si>
  <si>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</si>
  <si>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</si>
  <si>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</si>
  <si>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</si>
  <si>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</si>
  <si>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</si>
  <si>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</si>
  <si>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</si>
  <si>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</si>
  <si>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</si>
  <si>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</si>
  <si>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</si>
  <si>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</si>
  <si>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</si>
  <si>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</si>
  <si>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</si>
  <si>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</si>
  <si>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</si>
  <si>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</si>
  <si>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</si>
  <si>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</si>
  <si>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</si>
  <si>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</si>
  <si>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</si>
  <si>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</si>
  <si>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</si>
  <si>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</si>
  <si>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</si>
  <si>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</si>
  <si>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</si>
  <si>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</si>
  <si>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</si>
  <si>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</si>
  <si>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</si>
  <si>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</si>
  <si>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</si>
  <si>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</si>
  <si>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</si>
  <si>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</si>
  <si>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</si>
  <si>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</si>
  <si>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</si>
  <si>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</si>
  <si>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</si>
  <si>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</si>
  <si>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</si>
  <si>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</si>
  <si>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</si>
  <si>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</si>
  <si>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</si>
  <si>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</si>
  <si>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</si>
  <si>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</si>
  <si>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</si>
  <si>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</si>
  <si>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</si>
  <si>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</si>
  <si>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</si>
  <si>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</si>
  <si>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</si>
  <si>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</si>
  <si>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</si>
  <si>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</si>
  <si>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</si>
  <si>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</si>
  <si>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</si>
  <si>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</si>
  <si>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</si>
  <si>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</si>
  <si>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</si>
  <si>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</si>
  <si>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</si>
  <si>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</si>
  <si>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</si>
  <si>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</si>
  <si>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</si>
  <si>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</si>
  <si>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</si>
  <si>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</si>
  <si>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</si>
  <si>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</si>
  <si>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</si>
  <si>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</si>
  <si>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</si>
  <si>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</si>
  <si>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</si>
  <si>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</si>
  <si>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</si>
  <si>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</si>
  <si>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</si>
  <si>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</si>
  <si>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</si>
  <si>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</si>
  <si>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</si>
  <si>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</si>
  <si>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</si>
  <si>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</si>
  <si>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</si>
  <si>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</si>
  <si>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</si>
  <si>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</si>
  <si>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</si>
  <si>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</si>
  <si>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</si>
  <si>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</si>
  <si>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</si>
  <si>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</si>
  <si>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</si>
  <si>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</si>
  <si>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</si>
  <si>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</si>
  <si>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</si>
  <si>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</si>
  <si>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</si>
  <si>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</si>
  <si>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</si>
  <si>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</si>
  <si>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</si>
  <si>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</si>
  <si>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</si>
  <si>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</si>
  <si>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</si>
  <si>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</si>
  <si>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</si>
  <si>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</si>
  <si>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</si>
  <si>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</si>
  <si>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</si>
  <si>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</si>
  <si>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</si>
  <si>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</si>
  <si>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</si>
  <si>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</si>
  <si>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</si>
  <si>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</si>
  <si>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</si>
  <si>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</si>
  <si>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</si>
  <si>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</si>
  <si>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</si>
  <si>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</si>
  <si>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</si>
  <si>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</si>
  <si>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</si>
  <si>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</si>
  <si>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</si>
  <si>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</si>
  <si>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</si>
  <si>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</si>
  <si>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</si>
  <si>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</si>
  <si>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</si>
  <si>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</si>
  <si>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</si>
  <si>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</si>
  <si>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</si>
  <si>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</si>
  <si>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</si>
  <si>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</si>
  <si>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</si>
  <si>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</si>
  <si>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</si>
  <si>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</si>
  <si>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</si>
  <si>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</si>
  <si>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</si>
  <si>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</si>
  <si>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</si>
  <si>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</si>
  <si>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</si>
  <si>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</si>
  <si>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</si>
  <si>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</si>
  <si>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</si>
  <si>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</si>
  <si>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</si>
  <si>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</si>
  <si>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</si>
  <si>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</si>
  <si>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</si>
  <si>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</si>
  <si>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</si>
  <si>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</si>
  <si>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</si>
  <si>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</si>
  <si>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</si>
  <si>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</si>
  <si>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</si>
  <si>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</si>
  <si>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</si>
  <si>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</si>
  <si>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</si>
  <si>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</si>
  <si>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</si>
  <si>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</si>
  <si>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</si>
  <si>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</si>
  <si>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</si>
  <si>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</si>
  <si>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</si>
  <si>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</si>
  <si>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</si>
  <si>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</si>
  <si>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</si>
  <si>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</si>
  <si>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</si>
  <si>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</si>
  <si>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</si>
  <si>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</si>
  <si>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</si>
  <si>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</si>
  <si>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</si>
  <si>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</si>
  <si>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</si>
  <si>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</si>
  <si>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</si>
  <si>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</si>
  <si>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</si>
  <si>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</si>
  <si>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</si>
  <si>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</si>
  <si>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</si>
  <si>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</si>
  <si>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</si>
  <si>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</si>
  <si>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</si>
  <si>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</si>
  <si>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</si>
  <si>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</si>
  <si>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</si>
  <si>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</si>
  <si>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</si>
  <si>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</si>
  <si>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</si>
  <si>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</si>
  <si>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</si>
  <si>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</si>
  <si>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</si>
  <si>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</si>
  <si>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</si>
  <si>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</si>
  <si>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</si>
  <si>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</si>
  <si>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</si>
  <si>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</si>
  <si>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</si>
  <si>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</si>
  <si>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</si>
  <si>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</si>
  <si>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</si>
  <si>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</si>
  <si>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</si>
  <si>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</si>
  <si>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</si>
  <si>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</si>
  <si>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</si>
  <si>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</si>
  <si>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</si>
  <si>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</si>
  <si>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</si>
  <si>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</si>
  <si>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</si>
  <si>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</si>
  <si>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</si>
  <si>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</si>
  <si>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</si>
  <si>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</si>
  <si>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</si>
  <si>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</si>
  <si>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</si>
  <si>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</si>
  <si>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</si>
  <si>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</si>
  <si>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</si>
  <si>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</si>
  <si>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</si>
  <si>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</si>
  <si>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</si>
  <si>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</si>
  <si>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</si>
  <si>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</si>
  <si>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</si>
  <si>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</si>
  <si>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</si>
  <si>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</si>
  <si>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</si>
  <si>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</si>
  <si>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</si>
  <si>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</si>
  <si>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</si>
  <si>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</si>
  <si>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</si>
  <si>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</si>
  <si>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</si>
  <si>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</si>
  <si>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</si>
  <si>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</si>
  <si>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</si>
  <si>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</si>
  <si>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</si>
  <si>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</si>
  <si>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</si>
  <si>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</si>
  <si>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</si>
  <si>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</si>
  <si>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</si>
  <si>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</si>
  <si>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</si>
  <si>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</si>
  <si>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</si>
  <si>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</si>
  <si>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</si>
  <si>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</si>
  <si>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</si>
  <si>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</si>
  <si>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</si>
  <si>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</si>
  <si>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</si>
  <si>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</si>
  <si>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</si>
  <si>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</si>
  <si>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</si>
  <si>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</si>
  <si>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</si>
  <si>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</si>
  <si>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</si>
  <si>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</si>
  <si>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</si>
  <si>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</si>
  <si>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</si>
  <si>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</si>
  <si>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</si>
  <si>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</si>
  <si>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</si>
  <si>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</si>
  <si>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</si>
  <si>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</si>
  <si>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</si>
  <si>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</si>
  <si>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</si>
  <si>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</si>
  <si>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</si>
  <si>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</si>
  <si>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</si>
  <si>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</si>
  <si>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</si>
  <si>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</si>
  <si>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</si>
  <si>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</si>
  <si>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</si>
  <si>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</si>
  <si>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</si>
  <si>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</si>
  <si>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</si>
  <si>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</si>
  <si>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</si>
  <si>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</si>
  <si>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</si>
  <si>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</si>
  <si>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</si>
  <si>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</si>
  <si>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</si>
  <si>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</si>
  <si>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</si>
  <si>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</si>
  <si>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</si>
  <si>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</si>
  <si>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</si>
  <si>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</si>
  <si>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</si>
  <si>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</si>
  <si>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</si>
  <si>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</si>
  <si>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</si>
  <si>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</si>
  <si>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</si>
  <si>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</si>
  <si>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</si>
  <si>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</si>
  <si>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</si>
  <si>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</si>
  <si>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</si>
  <si>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</si>
  <si>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</si>
  <si>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</si>
  <si>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</si>
  <si>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</si>
  <si>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</si>
  <si>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</si>
  <si>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</si>
  <si>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</si>
  <si>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</si>
  <si>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</si>
  <si>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</si>
  <si>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</si>
  <si>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</si>
  <si>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</si>
  <si>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</si>
  <si>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</si>
  <si>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</si>
  <si>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</si>
  <si>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</si>
  <si>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</si>
  <si>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</si>
  <si>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</si>
  <si>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</si>
  <si>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</si>
  <si>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</si>
  <si>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</si>
  <si>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</si>
  <si>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</si>
  <si>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</si>
  <si>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</si>
  <si>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</si>
  <si>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</si>
  <si>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</si>
  <si>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</si>
  <si>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</si>
  <si>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</si>
  <si>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</si>
  <si>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</si>
  <si>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</si>
  <si>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</si>
  <si>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</si>
  <si>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</si>
  <si>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</si>
  <si>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</si>
  <si>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</si>
  <si>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</si>
  <si>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</si>
  <si>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</si>
  <si>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</si>
  <si>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</si>
  <si>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</si>
  <si>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</si>
  <si>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</si>
  <si>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</si>
  <si>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</si>
  <si>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</si>
  <si>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</si>
  <si>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</si>
  <si>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</si>
  <si>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</si>
  <si>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</si>
  <si>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</si>
  <si>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</si>
  <si>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</si>
  <si>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</si>
  <si>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</si>
  <si>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</si>
  <si>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</si>
  <si>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</si>
  <si>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</si>
  <si>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</si>
  <si>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</si>
  <si>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</si>
  <si>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</si>
  <si>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</si>
  <si>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</si>
  <si>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</si>
  <si>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</si>
  <si>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</si>
  <si>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</si>
  <si>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</si>
  <si>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</si>
  <si>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</si>
  <si>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</si>
  <si>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</si>
  <si>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</si>
  <si>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</si>
  <si>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</si>
  <si>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</si>
  <si>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</si>
  <si>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</si>
  <si>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</si>
  <si>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</si>
  <si>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</si>
  <si>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</si>
  <si>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</si>
  <si>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</si>
  <si>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</si>
  <si>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</si>
  <si>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</si>
  <si>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</si>
  <si>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</si>
  <si>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</si>
  <si>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</si>
  <si>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</si>
  <si>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</si>
  <si>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</si>
  <si>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</si>
  <si>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</si>
  <si>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</si>
  <si>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</si>
  <si>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</si>
  <si>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</si>
  <si>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</si>
  <si>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</si>
  <si>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</si>
  <si>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</si>
  <si>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</si>
  <si>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</si>
  <si>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</si>
  <si>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</si>
  <si>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</si>
  <si>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</si>
  <si>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</si>
  <si>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</si>
  <si>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</si>
  <si>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</si>
  <si>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</si>
  <si>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</si>
  <si>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</si>
  <si>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</si>
  <si>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</si>
  <si>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</si>
  <si>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</si>
  <si>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</si>
  <si>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</si>
  <si>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</si>
  <si>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</si>
  <si>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</si>
  <si>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</si>
  <si>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</si>
  <si>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</si>
  <si>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</si>
  <si>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</si>
  <si>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</si>
  <si>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</si>
  <si>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</si>
  <si>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</si>
  <si>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</si>
  <si>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</si>
  <si>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</si>
  <si>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</si>
  <si>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</si>
  <si>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</si>
  <si>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</si>
  <si>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</si>
  <si>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</si>
  <si>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</si>
  <si>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</si>
  <si>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</si>
  <si>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</si>
  <si>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</si>
  <si>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</si>
  <si>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</si>
  <si>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</si>
  <si>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</si>
  <si>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</si>
  <si>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</si>
  <si>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</si>
  <si>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</si>
  <si>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</si>
  <si>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</si>
  <si>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</si>
  <si>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</si>
  <si>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</si>
  <si>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</si>
  <si>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</si>
  <si>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</si>
  <si>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</si>
  <si>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</si>
  <si>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</si>
  <si>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</si>
  <si>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</si>
  <si>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</si>
  <si>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</si>
  <si>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</si>
  <si>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</si>
  <si>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</si>
  <si>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</si>
  <si>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</si>
  <si>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</si>
  <si>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</si>
  <si>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</si>
  <si>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</si>
  <si>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</si>
  <si>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</si>
  <si>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</si>
  <si>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</si>
  <si>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</si>
  <si>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</si>
  <si>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</si>
  <si>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</si>
  <si>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</si>
  <si>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</si>
  <si>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</si>
  <si>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</si>
  <si>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</si>
  <si>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</si>
  <si>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</si>
  <si>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</si>
  <si>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</si>
  <si>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</si>
  <si>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</si>
  <si>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</si>
  <si>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</si>
  <si>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</si>
  <si>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</si>
  <si>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</si>
  <si>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</si>
  <si>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</si>
  <si>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</si>
  <si>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</si>
  <si>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</si>
  <si>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</si>
  <si>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</si>
  <si>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</si>
  <si>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</si>
  <si>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</si>
  <si>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</si>
  <si>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</si>
  <si>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</si>
  <si>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</si>
  <si>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</si>
  <si>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</si>
  <si>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</si>
  <si>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</si>
  <si>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</si>
  <si>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</si>
  <si>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</si>
  <si>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</si>
  <si>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</si>
  <si>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</si>
  <si>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</si>
  <si>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</si>
  <si>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</si>
  <si>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</si>
  <si>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</si>
  <si>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</si>
  <si>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</si>
  <si>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</si>
  <si>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</si>
  <si>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</si>
  <si>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</si>
  <si>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</si>
  <si>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</si>
  <si>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</si>
  <si>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</si>
  <si>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</si>
  <si>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</si>
  <si>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</si>
  <si>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</si>
  <si>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</si>
  <si>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</si>
  <si>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</si>
  <si>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</si>
  <si>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</si>
  <si>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</si>
  <si>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</si>
  <si>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</si>
  <si>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</si>
  <si>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</si>
  <si>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</si>
  <si>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</si>
  <si>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</si>
  <si>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</si>
  <si>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</si>
  <si>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</si>
  <si>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</si>
  <si>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</si>
  <si>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</si>
  <si>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</si>
  <si>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</si>
  <si>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</si>
  <si>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</si>
  <si>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</si>
  <si>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</si>
  <si>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</si>
  <si>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</si>
  <si>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</si>
  <si>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</si>
  <si>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</si>
  <si>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</si>
  <si>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</si>
  <si>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</si>
  <si>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</si>
  <si>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</si>
  <si>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</si>
  <si>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</si>
  <si>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</si>
  <si>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</si>
  <si>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</si>
  <si>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</si>
  <si>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</si>
  <si>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</si>
  <si>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</si>
  <si>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</si>
  <si>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</si>
  <si>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</si>
  <si>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</si>
  <si>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</si>
  <si>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</si>
  <si>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</si>
  <si>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</si>
  <si>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</si>
  <si>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</si>
  <si>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</si>
  <si>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</si>
  <si>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</si>
  <si>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</si>
  <si>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</si>
  <si>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</si>
  <si>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</si>
  <si>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</si>
  <si>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</si>
  <si>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</si>
  <si>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</si>
  <si>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</si>
  <si>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</si>
  <si>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</si>
  <si>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</si>
  <si>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</si>
  <si>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</si>
  <si>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</si>
  <si>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</si>
  <si>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</si>
  <si>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</si>
  <si>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</si>
  <si>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</si>
  <si>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</si>
  <si>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</si>
  <si>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</si>
  <si>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</si>
  <si>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</si>
  <si>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</si>
  <si>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</si>
  <si>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</si>
  <si>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</si>
  <si>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</si>
  <si>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</si>
  <si>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</si>
  <si>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</si>
  <si>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</si>
  <si>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</si>
  <si>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</si>
  <si>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</si>
  <si>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</si>
  <si>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</si>
  <si>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</si>
  <si>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</si>
  <si>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</si>
  <si>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</si>
  <si>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</si>
  <si>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</si>
  <si>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</si>
  <si>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</si>
  <si>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</si>
  <si>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</si>
  <si>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</si>
  <si>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</si>
  <si>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</si>
  <si>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</si>
  <si>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</si>
  <si>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</si>
  <si>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</si>
  <si>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</si>
  <si>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</si>
  <si>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</si>
  <si>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</si>
  <si>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</si>
  <si>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</si>
  <si>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</si>
  <si>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</si>
  <si>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</si>
  <si>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</si>
  <si>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</si>
  <si>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</si>
  <si>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</si>
  <si>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</si>
  <si>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</si>
  <si>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</si>
  <si>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</si>
  <si>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</si>
  <si>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</si>
  <si>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</si>
  <si>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</si>
  <si>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</si>
  <si>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</si>
  <si>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</si>
  <si>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</si>
  <si>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</si>
  <si>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</si>
  <si>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</si>
  <si>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</si>
  <si>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</si>
  <si>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</si>
  <si>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</si>
  <si>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</si>
  <si>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</si>
  <si>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</si>
  <si>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</si>
  <si>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</si>
  <si>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</si>
  <si>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</si>
  <si>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</si>
  <si>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</si>
  <si>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</si>
  <si>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</si>
  <si>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</si>
  <si>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</si>
  <si>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</si>
  <si>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</si>
  <si>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</si>
  <si>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</si>
  <si>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</si>
  <si>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</si>
  <si>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</si>
  <si>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</si>
  <si>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</si>
  <si>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</si>
  <si>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</si>
  <si>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</si>
  <si>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</si>
  <si>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</si>
  <si>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</si>
  <si>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</si>
  <si>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</si>
  <si>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</si>
  <si>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</si>
  <si>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</si>
  <si>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</si>
  <si>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</si>
  <si>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</si>
  <si>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</si>
  <si>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</si>
  <si>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</si>
  <si>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</si>
  <si>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</si>
  <si>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</si>
  <si>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</si>
  <si>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</si>
  <si>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</si>
  <si>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</si>
  <si>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</si>
  <si>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</si>
  <si>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</si>
  <si>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</si>
  <si>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</si>
  <si>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</si>
  <si>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</si>
  <si>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</si>
  <si>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</si>
  <si>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</si>
  <si>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</si>
  <si>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</si>
  <si>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</si>
  <si>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</si>
  <si>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</si>
  <si>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</si>
  <si>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</si>
  <si>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</si>
  <si>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</si>
  <si>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</si>
  <si>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</si>
  <si>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</si>
  <si>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</si>
  <si>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</si>
  <si>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</si>
  <si>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</si>
  <si>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</si>
  <si>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</si>
  <si>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</si>
  <si>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</si>
  <si>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</si>
  <si>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</si>
  <si>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</si>
  <si>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</si>
  <si>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</si>
  <si>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</si>
  <si>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</si>
  <si>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</si>
  <si>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</si>
  <si>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</si>
  <si>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</si>
  <si>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</si>
  <si>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</si>
  <si>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</si>
  <si>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</si>
  <si>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</si>
  <si>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</si>
  <si>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</si>
  <si>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</si>
  <si>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</si>
  <si>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</si>
  <si>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</si>
  <si>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</si>
  <si>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</si>
  <si>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</si>
  <si>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</si>
  <si>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</si>
  <si>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</si>
  <si>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</si>
  <si>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</si>
  <si>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</si>
  <si>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</si>
  <si>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</si>
  <si>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</si>
  <si>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</si>
  <si>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</si>
  <si>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</si>
  <si>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</si>
  <si>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</si>
  <si>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</si>
  <si>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</si>
  <si>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</si>
  <si>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</si>
  <si>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</si>
  <si>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</si>
  <si>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</si>
  <si>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</si>
  <si>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</si>
  <si>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</si>
  <si>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</si>
  <si>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</si>
  <si>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</si>
  <si>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</si>
  <si>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</si>
  <si>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</si>
  <si>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</si>
  <si>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</si>
  <si>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</si>
  <si>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</si>
  <si>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</si>
  <si>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</si>
  <si>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</si>
  <si>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</si>
  <si>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</si>
  <si>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</si>
  <si>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</si>
  <si>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</si>
  <si>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</si>
  <si>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</si>
  <si>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</si>
  <si>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</si>
  <si>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</si>
  <si>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</si>
  <si>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</si>
  <si>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</si>
  <si>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</si>
  <si>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</si>
  <si>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</si>
  <si>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</si>
  <si>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</si>
  <si>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</si>
  <si>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</si>
  <si>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</si>
  <si>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</si>
  <si>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</si>
  <si>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</si>
  <si>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</si>
  <si>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</si>
  <si>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</si>
  <si>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</si>
  <si>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</si>
  <si>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</si>
  <si>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</si>
  <si>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</si>
  <si>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</si>
  <si>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</si>
  <si>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</si>
  <si>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</si>
  <si>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</si>
  <si>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</si>
  <si>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</si>
  <si>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</si>
  <si>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</si>
  <si>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</si>
  <si>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</si>
  <si>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</si>
  <si>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</si>
  <si>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</si>
  <si>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</si>
  <si>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</si>
  <si>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</si>
  <si>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</si>
  <si>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</si>
  <si>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</si>
  <si>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</si>
  <si>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</si>
  <si>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</si>
  <si>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</si>
  <si>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</si>
  <si>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</si>
  <si>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</si>
  <si>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</si>
  <si>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</si>
  <si>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</si>
  <si>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</si>
  <si>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</si>
  <si>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</si>
  <si>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</si>
  <si>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</si>
  <si>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</si>
  <si>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</si>
  <si>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</si>
  <si>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</si>
  <si>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</si>
  <si>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</si>
  <si>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</si>
  <si>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</si>
  <si>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</si>
  <si>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</si>
  <si>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</si>
  <si>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</si>
  <si>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</si>
  <si>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</si>
  <si>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</si>
  <si>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</si>
  <si>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</si>
  <si>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</si>
  <si>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</si>
  <si>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</si>
  <si>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</si>
  <si>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</si>
  <si>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</si>
  <si>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</si>
  <si>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</si>
  <si>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</si>
  <si>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</si>
  <si>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</si>
  <si>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</si>
  <si>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</si>
  <si>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</si>
  <si>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</si>
  <si>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</si>
  <si>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</si>
  <si>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</si>
  <si>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</si>
  <si>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</si>
  <si>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</si>
  <si>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</si>
  <si>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</si>
  <si>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</si>
  <si>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</si>
  <si>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</si>
  <si>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</si>
  <si>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</si>
  <si>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</si>
  <si>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</si>
  <si>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</si>
  <si>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</si>
  <si>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</si>
  <si>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</si>
  <si>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</si>
  <si>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</si>
  <si>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</si>
  <si>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</si>
  <si>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</si>
  <si>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</si>
  <si>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</si>
  <si>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</si>
  <si>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</si>
  <si>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</si>
  <si>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</si>
  <si>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</si>
  <si>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</si>
  <si>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</si>
  <si>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</si>
  <si>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</si>
  <si>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</si>
  <si>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</si>
  <si>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</si>
  <si>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</si>
  <si>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</si>
  <si>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</si>
  <si>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</si>
  <si>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</si>
  <si>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</si>
  <si>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</si>
  <si>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</si>
  <si>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</si>
  <si>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</si>
  <si>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</si>
  <si>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</si>
  <si>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</si>
  <si>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</si>
  <si>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</si>
  <si>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</si>
  <si>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</si>
  <si>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</si>
  <si>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</si>
  <si>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</si>
  <si>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</si>
  <si>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</si>
  <si>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</si>
  <si>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</si>
  <si>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</si>
  <si>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</si>
  <si>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</si>
  <si>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</si>
  <si>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</si>
  <si>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</si>
  <si>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</si>
  <si>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</si>
  <si>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</si>
  <si>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</si>
  <si>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</si>
  <si>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</si>
  <si>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</si>
  <si>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</si>
  <si>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</si>
  <si>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</si>
  <si>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</si>
  <si>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</si>
  <si>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</si>
  <si>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</si>
  <si>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</si>
  <si>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</si>
  <si>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</si>
  <si>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</si>
  <si>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</si>
  <si>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</si>
  <si>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</si>
  <si>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</si>
  <si>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</si>
  <si>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</si>
  <si>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</si>
  <si>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</si>
  <si>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</si>
  <si>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</si>
  <si>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</si>
  <si>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</si>
  <si>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</si>
  <si>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</si>
  <si>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</si>
  <si>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</si>
  <si>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</si>
  <si>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</si>
  <si>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</si>
  <si>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</si>
  <si>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</si>
  <si>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</si>
  <si>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</si>
  <si>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</si>
  <si>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</si>
  <si>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</si>
  <si>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</si>
  <si>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</si>
  <si>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</si>
  <si>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</si>
  <si>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</si>
  <si>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</si>
  <si>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</si>
  <si>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</si>
  <si>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</si>
  <si>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</si>
  <si>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</si>
  <si>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</si>
  <si>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</si>
  <si>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</si>
  <si>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</si>
  <si>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</si>
  <si>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</si>
  <si>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</si>
  <si>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</si>
  <si>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</si>
  <si>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</si>
  <si>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</si>
  <si>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</si>
  <si>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</si>
  <si>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</si>
  <si>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</si>
  <si>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</si>
  <si>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</si>
  <si>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</si>
  <si>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</si>
  <si>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</si>
  <si>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</si>
  <si>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</si>
  <si>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</si>
  <si>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</si>
  <si>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</si>
  <si>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</si>
  <si>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</si>
  <si>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</si>
  <si>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</si>
  <si>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</si>
  <si>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</si>
  <si>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</si>
  <si>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</si>
  <si>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</si>
  <si>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</si>
  <si>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</si>
  <si>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</si>
  <si>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</si>
  <si>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</si>
  <si>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</si>
  <si>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</si>
  <si>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</si>
  <si>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</si>
  <si>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</si>
  <si>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</si>
  <si>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</si>
  <si>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</si>
  <si>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</si>
  <si>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</si>
  <si>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</si>
  <si>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</si>
  <si>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</si>
  <si>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</si>
  <si>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</si>
  <si>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</si>
  <si>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</si>
  <si>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</si>
  <si>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</si>
  <si>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</si>
  <si>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</si>
  <si>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</si>
  <si>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</si>
  <si>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</si>
  <si>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</si>
  <si>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</si>
  <si>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</si>
  <si>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</si>
  <si>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</si>
  <si>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</si>
  <si>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</si>
  <si>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</si>
  <si>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</si>
  <si>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</si>
  <si>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</si>
  <si>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</si>
  <si>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</si>
  <si>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</si>
  <si>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</si>
  <si>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</si>
  <si>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</si>
  <si>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</si>
  <si>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</si>
  <si>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</si>
  <si>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</si>
  <si>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</si>
  <si>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</si>
  <si>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</si>
  <si>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</si>
  <si>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</si>
  <si>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</si>
  <si>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</si>
  <si>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</si>
  <si>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</si>
  <si>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</si>
  <si>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</si>
  <si>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</si>
  <si>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</si>
  <si>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</si>
  <si>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</si>
  <si>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</si>
  <si>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</si>
  <si>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</si>
  <si>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</si>
  <si>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</si>
  <si>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</si>
  <si>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</si>
  <si>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</si>
  <si>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</si>
  <si>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</si>
  <si>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</si>
  <si>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</si>
  <si>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</si>
  <si>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</si>
  <si>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</si>
  <si>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</si>
  <si>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</si>
  <si>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</si>
  <si>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</si>
  <si>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</si>
  <si>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</si>
  <si>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</si>
  <si>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</si>
  <si>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</si>
  <si>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</si>
  <si>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</si>
  <si>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</si>
  <si>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</si>
  <si>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</si>
  <si>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</si>
  <si>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</si>
  <si>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</si>
  <si>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</si>
  <si>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</si>
  <si>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</si>
  <si>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</si>
  <si>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</si>
  <si>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</si>
  <si>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</si>
  <si>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</si>
  <si>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</si>
  <si>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</si>
  <si>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</si>
  <si>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</si>
  <si>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</si>
  <si>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</si>
  <si>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</si>
  <si>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</si>
  <si>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</si>
  <si>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</si>
  <si>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</si>
  <si>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</si>
  <si>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</si>
  <si>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</si>
  <si>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</si>
  <si>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</si>
  <si>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</si>
  <si>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</si>
  <si>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</si>
  <si>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</si>
  <si>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</si>
  <si>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</si>
  <si>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</si>
  <si>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</si>
  <si>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</si>
  <si>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</si>
  <si>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</si>
  <si>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</si>
  <si>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</si>
  <si>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</si>
  <si>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</si>
  <si>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</si>
  <si>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</si>
  <si>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</si>
  <si>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</si>
  <si>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</si>
  <si>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</si>
  <si>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</si>
  <si>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</si>
  <si>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</si>
  <si>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</si>
  <si>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</si>
  <si>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</si>
  <si>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</si>
  <si>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</si>
  <si>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</si>
  <si>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</si>
  <si>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</si>
  <si>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</si>
  <si>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</si>
  <si>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</si>
  <si>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</si>
  <si>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</si>
  <si>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</si>
  <si>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</si>
  <si>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</si>
  <si>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</si>
  <si>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</si>
  <si>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</si>
  <si>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</si>
  <si>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</si>
  <si>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</si>
  <si>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</si>
  <si>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</si>
  <si>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</si>
  <si>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</si>
  <si>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</si>
  <si>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</si>
  <si>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</si>
  <si>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</si>
  <si>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</si>
  <si>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</si>
  <si>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</si>
  <si>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</si>
  <si>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</si>
  <si>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</si>
  <si>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</si>
  <si>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</si>
  <si>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</si>
  <si>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</si>
  <si>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</si>
  <si>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</si>
  <si>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</si>
  <si>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</si>
  <si>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</si>
  <si>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</si>
  <si>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</si>
  <si>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</si>
  <si>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</si>
  <si>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</si>
  <si>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</si>
  <si>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</si>
  <si>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</si>
  <si>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</si>
  <si>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</si>
  <si>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</si>
  <si>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</si>
  <si>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</si>
  <si>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</si>
  <si>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</si>
  <si>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</si>
  <si>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</si>
  <si>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</si>
  <si>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</si>
  <si>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</si>
  <si>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</si>
  <si>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</si>
  <si>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</si>
  <si>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</si>
  <si>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</si>
  <si>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</si>
  <si>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</si>
  <si>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</si>
  <si>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</si>
  <si>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</si>
  <si>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</si>
  <si>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</si>
  <si>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</si>
  <si>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</si>
  <si>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</si>
  <si>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</si>
  <si>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</si>
  <si>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</si>
  <si>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</si>
  <si>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</si>
  <si>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</si>
  <si>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</si>
  <si>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</si>
  <si>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</si>
  <si>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</si>
  <si>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</si>
  <si>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</si>
  <si>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</si>
  <si>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</si>
  <si>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</si>
  <si>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</si>
  <si>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</si>
  <si>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</si>
  <si>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</si>
  <si>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</si>
  <si>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</si>
  <si>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</si>
  <si>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</si>
  <si>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</si>
  <si>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</si>
  <si>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</si>
  <si>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</si>
  <si>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</si>
  <si>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</si>
  <si>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</si>
  <si>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</si>
  <si>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</si>
  <si>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</si>
  <si>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</si>
  <si>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</si>
  <si>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</si>
  <si>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</si>
  <si>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</si>
  <si>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</si>
  <si>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</si>
  <si>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</si>
  <si>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</si>
  <si>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</si>
  <si>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</si>
  <si>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</si>
  <si>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</si>
  <si>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</si>
  <si>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</si>
  <si>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</si>
  <si>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</si>
  <si>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</si>
  <si>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</si>
  <si>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</si>
  <si>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</si>
  <si>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</si>
  <si>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</si>
  <si>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</si>
  <si>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</si>
  <si>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</si>
  <si>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</si>
  <si>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</si>
  <si>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</si>
  <si>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</si>
  <si>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</si>
  <si>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</si>
  <si>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</si>
  <si>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</si>
  <si>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</si>
  <si>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</si>
  <si>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</si>
  <si>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</si>
  <si>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</si>
  <si>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</si>
  <si>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</si>
  <si>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</si>
  <si>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</si>
  <si>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</si>
  <si>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</si>
  <si>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</si>
  <si>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</si>
  <si>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</si>
  <si>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</si>
  <si>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</si>
  <si>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</si>
  <si>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</si>
  <si>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</si>
  <si>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</si>
  <si>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</si>
  <si>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</si>
  <si>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</si>
  <si>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</si>
  <si>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</si>
  <si>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</si>
  <si>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</si>
  <si>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</si>
  <si>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</si>
  <si>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</si>
  <si>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</si>
  <si>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</si>
  <si>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</si>
  <si>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</si>
  <si>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</si>
  <si>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</si>
  <si>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</si>
  <si>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</si>
  <si>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</si>
  <si>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</si>
  <si>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</si>
  <si>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</si>
  <si>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</si>
  <si>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</si>
  <si>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</si>
  <si>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</si>
  <si>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</si>
  <si>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</si>
  <si>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</si>
  <si>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</si>
  <si>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</si>
  <si>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</si>
  <si>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</si>
  <si>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</si>
  <si>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</si>
  <si>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</si>
  <si>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</si>
  <si>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</si>
  <si>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</si>
  <si>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</si>
  <si>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</si>
  <si>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</si>
  <si>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</si>
  <si>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</si>
  <si>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</si>
  <si>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</si>
  <si>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</si>
  <si>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</si>
  <si>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</si>
  <si>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</si>
  <si>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</si>
  <si>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</si>
  <si>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</si>
  <si>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</si>
  <si>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</si>
  <si>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</si>
  <si>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</si>
  <si>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</si>
  <si>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</si>
  <si>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</si>
  <si>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</si>
  <si>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</si>
  <si>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</si>
  <si>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</si>
  <si>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</si>
  <si>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</si>
  <si>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</si>
  <si>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</si>
  <si>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</si>
  <si>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</si>
  <si>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</si>
  <si>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</si>
  <si>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</si>
  <si>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</si>
  <si>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</si>
  <si>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</si>
  <si>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</si>
  <si>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</si>
  <si>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</si>
  <si>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</si>
  <si>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</si>
  <si>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</si>
  <si>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</si>
  <si>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</si>
  <si>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</si>
  <si>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</si>
  <si>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</si>
  <si>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</si>
  <si>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</si>
  <si>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</si>
  <si>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</si>
  <si>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</si>
  <si>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</si>
  <si>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</si>
  <si>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</si>
  <si>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</si>
  <si>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</si>
  <si>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</si>
  <si>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</si>
  <si>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</si>
  <si>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</si>
  <si>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</si>
  <si>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</si>
  <si>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</si>
  <si>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</si>
  <si>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</si>
  <si>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</si>
  <si>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</si>
  <si>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</si>
  <si>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</si>
  <si>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</si>
  <si>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</si>
  <si>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</si>
  <si>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</si>
  <si>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</si>
  <si>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</si>
  <si>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</si>
  <si>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</si>
  <si>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</si>
  <si>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</si>
  <si>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</si>
  <si>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</si>
  <si>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</si>
  <si>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</si>
  <si>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</si>
  <si>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</si>
  <si>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</si>
  <si>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</si>
  <si>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</si>
  <si>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</si>
  <si>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</si>
  <si>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</si>
  <si>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</si>
  <si>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</si>
  <si>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</si>
  <si>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</si>
  <si>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</si>
  <si>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</si>
  <si>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</si>
  <si>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</si>
  <si>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</si>
  <si>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</si>
  <si>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</si>
  <si>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</si>
  <si>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</si>
  <si>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</si>
  <si>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</si>
  <si>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</si>
  <si>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</si>
  <si>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</si>
  <si>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</si>
  <si>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</si>
  <si>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</si>
  <si>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</si>
  <si>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</si>
  <si>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</si>
  <si>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</si>
  <si>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</si>
  <si>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</si>
  <si>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</si>
  <si>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</si>
  <si>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</si>
  <si>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</si>
  <si>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</si>
  <si>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</si>
  <si>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</si>
  <si>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</si>
  <si>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</si>
  <si>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</si>
  <si>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</si>
  <si>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</si>
  <si>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</si>
  <si>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</si>
  <si>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</si>
  <si>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</si>
  <si>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</si>
  <si>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</si>
  <si>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</si>
  <si>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</si>
  <si>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</si>
  <si>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</si>
  <si>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</si>
  <si>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</si>
  <si>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</si>
  <si>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</si>
  <si>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</si>
  <si>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</si>
  <si>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</si>
  <si>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</si>
  <si>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</si>
  <si>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</si>
  <si>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</si>
  <si>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</si>
  <si>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</si>
  <si>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</si>
  <si>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</si>
  <si>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</si>
  <si>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</si>
  <si>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</si>
  <si>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</si>
  <si>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</si>
  <si>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</si>
  <si>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</si>
  <si>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</si>
  <si>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</si>
  <si>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</si>
  <si>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</si>
  <si>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</si>
  <si>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</si>
  <si>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</si>
  <si>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</si>
  <si>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</si>
  <si>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</si>
  <si>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</si>
  <si>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</si>
  <si>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</si>
  <si>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</si>
  <si>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</si>
  <si>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</si>
  <si>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</si>
  <si>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</si>
  <si>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</si>
  <si>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</si>
  <si>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</si>
  <si>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</si>
  <si>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</si>
  <si>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</si>
  <si>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</si>
  <si>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</si>
  <si>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</si>
  <si>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</si>
  <si>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</si>
  <si>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</si>
  <si>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</si>
  <si>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</si>
  <si>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</si>
  <si>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</si>
  <si>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</si>
  <si>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</si>
  <si>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</si>
  <si>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</si>
  <si>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</si>
  <si>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</si>
  <si>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</si>
  <si>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</si>
  <si>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</si>
  <si>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</si>
  <si>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</si>
  <si>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</si>
  <si>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</si>
  <si>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</si>
  <si>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</si>
  <si>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</si>
  <si>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</si>
  <si>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</si>
  <si>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</si>
  <si>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</si>
  <si>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</si>
  <si>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</si>
  <si>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</si>
  <si>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</si>
  <si>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</si>
  <si>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</si>
  <si>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</si>
  <si>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</si>
  <si>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</si>
  <si>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</si>
  <si>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</si>
  <si>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</si>
  <si>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</si>
  <si>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</si>
  <si>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</si>
  <si>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</si>
  <si>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</si>
  <si>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</si>
  <si>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</si>
  <si>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</si>
  <si>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</si>
  <si>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</si>
  <si>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</si>
  <si>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</si>
  <si>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</si>
  <si>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</si>
  <si>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</si>
  <si>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</si>
  <si>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</si>
  <si>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</si>
  <si>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</si>
  <si>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</si>
  <si>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</si>
  <si>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</si>
  <si>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</si>
  <si>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</si>
  <si>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</si>
  <si>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</si>
  <si>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</si>
  <si>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</si>
  <si>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</si>
  <si>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</si>
  <si>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</si>
  <si>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</si>
  <si>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</si>
  <si>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</si>
  <si>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</si>
  <si>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</si>
  <si>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</si>
  <si>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</si>
  <si>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</si>
  <si>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</si>
  <si>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</si>
  <si>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</si>
  <si>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</si>
  <si>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</si>
  <si>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</si>
  <si>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</si>
  <si>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</si>
  <si>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</si>
  <si>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</si>
  <si>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</si>
  <si>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</si>
  <si>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</si>
  <si>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</si>
  <si>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</si>
  <si>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</si>
  <si>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</si>
  <si>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</si>
  <si>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</si>
  <si>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</si>
  <si>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</si>
  <si>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</si>
  <si>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</si>
  <si>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</si>
  <si>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</si>
  <si>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</si>
  <si>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</si>
  <si>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</si>
  <si>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</si>
  <si>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</si>
  <si>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</si>
  <si>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</si>
  <si>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</si>
  <si>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</si>
  <si>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</si>
  <si>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</si>
  <si>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</si>
  <si>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</si>
  <si>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</si>
  <si>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</si>
  <si>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</si>
  <si>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</si>
  <si>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</si>
  <si>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</si>
  <si>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</si>
  <si>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</si>
  <si>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</si>
  <si>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</si>
  <si>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</si>
  <si>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</si>
  <si>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</si>
  <si>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</si>
  <si>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</si>
  <si>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</si>
  <si>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</si>
  <si>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</si>
  <si>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</si>
  <si>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</si>
  <si>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</si>
  <si>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</si>
  <si>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</si>
  <si>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</si>
  <si>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</si>
  <si>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</si>
  <si>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</si>
  <si>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</si>
  <si>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</si>
  <si>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</si>
  <si>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</si>
  <si>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</si>
  <si>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</si>
  <si>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</si>
  <si>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</si>
  <si>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</si>
  <si>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</si>
  <si>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</si>
  <si>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</si>
  <si>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</si>
  <si>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</si>
  <si>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</si>
  <si>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</si>
  <si>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</si>
  <si>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</si>
  <si>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</si>
  <si>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</si>
  <si>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</si>
  <si>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</si>
  <si>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</si>
  <si>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</si>
  <si>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</si>
  <si>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</si>
  <si>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</si>
  <si>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</si>
  <si>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</si>
  <si>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</si>
  <si>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</si>
  <si>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</si>
  <si>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</si>
  <si>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</si>
  <si>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</si>
  <si>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</si>
  <si>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</si>
  <si>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</si>
  <si>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</si>
  <si>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</si>
  <si>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</si>
  <si>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</si>
  <si>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</si>
  <si>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</si>
  <si>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</si>
  <si>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</si>
  <si>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</si>
  <si>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</si>
  <si>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</si>
  <si>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</si>
  <si>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</si>
  <si>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</si>
  <si>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</si>
  <si>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</si>
  <si>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</si>
  <si>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</si>
  <si>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</si>
  <si>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</si>
  <si>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</si>
  <si>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</si>
  <si>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</si>
  <si>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</si>
  <si>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</si>
  <si>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</si>
  <si>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</si>
  <si>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</si>
  <si>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</si>
  <si>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</si>
  <si>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</si>
  <si>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</si>
  <si>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</si>
  <si>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</si>
  <si>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</si>
  <si>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</si>
  <si>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</si>
  <si>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</si>
  <si>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</si>
  <si>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</si>
  <si>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</si>
  <si>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</si>
  <si>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</si>
  <si>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</si>
  <si>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</si>
  <si>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</si>
  <si>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</si>
  <si>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</si>
  <si>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</si>
  <si>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</si>
  <si>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</si>
  <si>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</si>
  <si>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</si>
  <si>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</si>
  <si>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</si>
  <si>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</si>
  <si>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</si>
  <si>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</si>
  <si>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</si>
  <si>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</si>
  <si>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</si>
  <si>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</si>
  <si>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</si>
  <si>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</si>
  <si>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</si>
  <si>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</si>
  <si>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</si>
  <si>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</si>
  <si>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</si>
  <si>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</si>
  <si>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</si>
  <si>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</si>
  <si>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</si>
  <si>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</si>
  <si>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</si>
  <si>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</si>
  <si>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</si>
  <si>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</si>
  <si>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</si>
  <si>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</si>
  <si>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</si>
  <si>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</si>
  <si>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</si>
  <si>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</si>
  <si>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</si>
  <si>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</si>
  <si>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</si>
  <si>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</si>
  <si>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</si>
  <si>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</si>
  <si>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</si>
  <si>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</si>
  <si>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</si>
  <si>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</si>
  <si>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</si>
  <si>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</si>
  <si>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</si>
  <si>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</si>
  <si>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</si>
  <si>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</si>
  <si>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</si>
  <si>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</si>
  <si>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</si>
  <si>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</si>
  <si>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</si>
  <si>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</si>
  <si>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</si>
  <si>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</si>
  <si>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</si>
  <si>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</si>
  <si>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</si>
  <si>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</si>
  <si>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</si>
  <si>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</si>
  <si>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</si>
  <si>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</si>
  <si>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</si>
  <si>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</si>
  <si>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</si>
  <si>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</si>
  <si>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</si>
  <si>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</si>
  <si>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</si>
  <si>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</si>
  <si>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</si>
  <si>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</si>
  <si>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</si>
  <si>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</si>
  <si>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</si>
  <si>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</si>
  <si>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</si>
  <si>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</si>
  <si>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</si>
  <si>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</si>
  <si>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</si>
  <si>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</si>
  <si>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</si>
  <si>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</si>
  <si>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</si>
  <si>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</si>
  <si>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</si>
  <si>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</si>
  <si>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</si>
  <si>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</si>
  <si>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</si>
  <si>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</si>
  <si>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</si>
  <si>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</si>
  <si>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</si>
  <si>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</si>
  <si>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</si>
  <si>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</si>
  <si>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</si>
  <si>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</si>
  <si>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</si>
  <si>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</si>
  <si>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</si>
  <si>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</si>
  <si>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</si>
  <si>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</si>
  <si>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</si>
  <si>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</si>
  <si>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</si>
  <si>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</si>
  <si>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</si>
  <si>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</si>
  <si>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</si>
  <si>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</si>
  <si>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</si>
  <si>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</si>
  <si>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</si>
  <si>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</si>
  <si>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</si>
  <si>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</si>
  <si>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</si>
  <si>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</si>
  <si>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</si>
  <si>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</si>
  <si>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</si>
  <si>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</si>
  <si>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</si>
  <si>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</si>
  <si>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</si>
  <si>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</si>
  <si>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</si>
  <si>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</si>
  <si>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</si>
  <si>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</si>
  <si>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</si>
  <si>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</si>
  <si>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</si>
  <si>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</si>
  <si>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</si>
  <si>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</si>
  <si>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</si>
  <si>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</si>
  <si>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</si>
  <si>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</si>
  <si>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</si>
  <si>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</si>
  <si>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</si>
  <si>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</si>
  <si>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</si>
  <si>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</si>
  <si>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</si>
  <si>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</si>
  <si>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</si>
  <si>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</si>
  <si>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</si>
  <si>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</si>
  <si>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</si>
  <si>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</si>
  <si>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</si>
  <si>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</si>
  <si>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</si>
  <si>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</si>
  <si>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</si>
  <si>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</si>
  <si>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</si>
  <si>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</si>
  <si>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</si>
  <si>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</si>
  <si>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</si>
  <si>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</si>
  <si>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</si>
  <si>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</si>
  <si>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</si>
  <si>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</si>
  <si>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</si>
  <si>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</si>
  <si>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</si>
  <si>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</si>
  <si>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</si>
  <si>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</si>
  <si>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</si>
  <si>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</si>
  <si>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</si>
  <si>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</si>
  <si>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</si>
  <si>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</si>
  <si>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</si>
  <si>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</si>
  <si>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</si>
  <si>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</si>
  <si>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</si>
  <si>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</si>
  <si>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</si>
  <si>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</si>
  <si>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</si>
  <si>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</si>
  <si>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</si>
  <si>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</si>
  <si>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</si>
  <si>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</si>
  <si>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</si>
  <si>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</si>
  <si>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</si>
  <si>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</si>
  <si>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</si>
  <si>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</si>
  <si>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</si>
  <si>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</si>
  <si>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</si>
  <si>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</si>
  <si>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</si>
  <si>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</si>
  <si>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</si>
  <si>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</si>
  <si>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</si>
  <si>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</si>
  <si>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</si>
  <si>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</si>
  <si>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</si>
  <si>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</si>
  <si>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</si>
  <si>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</si>
  <si>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</si>
  <si>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</si>
  <si>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</si>
  <si>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</si>
  <si>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</si>
  <si>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</si>
  <si>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</si>
  <si>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</si>
  <si>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</si>
  <si>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</si>
  <si>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</si>
  <si>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</si>
  <si>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</si>
  <si>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</si>
  <si>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</si>
  <si>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</si>
  <si>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</si>
  <si>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</si>
  <si>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</si>
  <si>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</si>
  <si>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</si>
  <si>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</si>
  <si>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</si>
  <si>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</si>
  <si>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</si>
  <si>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</si>
  <si>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</si>
  <si>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</si>
  <si>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</si>
  <si>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</si>
  <si>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</si>
  <si>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</si>
  <si>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</si>
  <si>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</si>
  <si>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</si>
  <si>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</si>
  <si>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</si>
  <si>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</si>
  <si>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</si>
  <si>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</si>
  <si>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</si>
  <si>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</si>
  <si>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</si>
  <si>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</si>
  <si>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</si>
  <si>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</si>
  <si>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</si>
  <si>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</si>
  <si>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</si>
  <si>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</si>
  <si>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</si>
  <si>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</si>
  <si>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</si>
  <si>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</si>
  <si>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</si>
  <si>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</si>
  <si>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</si>
  <si>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</si>
  <si>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</si>
  <si>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</si>
  <si>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</si>
  <si>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</si>
  <si>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</si>
  <si>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</si>
  <si>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</si>
  <si>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</si>
  <si>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</si>
  <si>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</si>
  <si>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</si>
  <si>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</si>
  <si>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</si>
  <si>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</si>
  <si>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</si>
  <si>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</si>
  <si>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</si>
  <si>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</si>
  <si>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</si>
  <si>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</si>
  <si>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</si>
  <si>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</si>
  <si>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</si>
  <si>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</si>
  <si>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</si>
  <si>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</si>
  <si>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</si>
  <si>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</si>
  <si>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</si>
  <si>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</si>
  <si>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</si>
  <si>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</si>
  <si>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</si>
  <si>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</si>
  <si>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</si>
  <si>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</si>
  <si>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</si>
  <si>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</si>
  <si>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</si>
  <si>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</si>
  <si>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</si>
  <si>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</si>
  <si>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</si>
  <si>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</si>
  <si>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</si>
  <si>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</si>
  <si>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</si>
  <si>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</si>
  <si>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</si>
  <si>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</si>
  <si>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</si>
  <si>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</si>
  <si>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</si>
  <si>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</si>
  <si>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</si>
  <si>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</si>
  <si>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</si>
  <si>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</si>
  <si>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</si>
  <si>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</si>
  <si>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</si>
  <si>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</si>
  <si>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</si>
  <si>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</si>
  <si>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</si>
  <si>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</si>
  <si>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</si>
  <si>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</si>
  <si>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</si>
  <si>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</si>
  <si>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</si>
  <si>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</si>
  <si>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</si>
  <si>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</si>
  <si>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</si>
  <si>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</si>
  <si>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</si>
  <si>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</si>
  <si>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</si>
  <si>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</si>
  <si>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</si>
  <si>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</si>
  <si>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</si>
  <si>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</si>
  <si>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</si>
  <si>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</si>
  <si>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</si>
  <si>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</si>
  <si>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</si>
  <si>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</si>
  <si>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</si>
  <si>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</si>
  <si>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</si>
  <si>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</si>
  <si>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</si>
  <si>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</si>
  <si>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</si>
  <si>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</si>
  <si>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</si>
  <si>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</si>
  <si>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</si>
  <si>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</si>
  <si>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</si>
  <si>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</si>
  <si>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</si>
  <si>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</si>
  <si>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</si>
  <si>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</si>
  <si>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</si>
  <si>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</si>
  <si>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</si>
  <si>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</si>
  <si>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</si>
  <si>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</si>
  <si>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</si>
  <si>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</si>
  <si>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</si>
  <si>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</si>
  <si>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</si>
  <si>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</si>
  <si>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</si>
  <si>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</si>
  <si>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</si>
  <si>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</si>
  <si>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</si>
  <si>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</si>
  <si>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</si>
  <si>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</si>
  <si>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</si>
  <si>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</si>
  <si>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</si>
  <si>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</si>
  <si>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</si>
  <si>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</si>
  <si>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</si>
  <si>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</si>
  <si>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</si>
  <si>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</si>
  <si>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</si>
  <si>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</si>
  <si>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</si>
  <si>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</si>
  <si>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</si>
  <si>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</si>
  <si>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</si>
  <si>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</si>
  <si>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</si>
  <si>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</si>
  <si>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</si>
  <si>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</si>
  <si>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</si>
  <si>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</si>
  <si>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</si>
  <si>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</si>
  <si>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</si>
  <si>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</si>
  <si>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</si>
  <si>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</si>
  <si>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</si>
  <si>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</si>
  <si>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</si>
  <si>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</si>
  <si>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</si>
  <si>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</si>
  <si>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</si>
  <si>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</si>
  <si>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</si>
  <si>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</si>
  <si>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</si>
  <si>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</si>
  <si>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</si>
  <si>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</si>
  <si>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</si>
  <si>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</si>
  <si>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</si>
  <si>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</si>
  <si>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</si>
  <si>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</si>
  <si>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</si>
  <si>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</si>
  <si>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</si>
  <si>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</si>
  <si>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</si>
  <si>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</si>
  <si>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</si>
  <si>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</si>
  <si>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</si>
  <si>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</si>
  <si>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</si>
  <si>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</si>
  <si>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</si>
  <si>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</si>
  <si>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</si>
  <si>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</si>
  <si>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</si>
  <si>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</si>
  <si>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</si>
  <si>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</si>
  <si>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</si>
  <si>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</si>
  <si>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</si>
  <si>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</si>
  <si>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</si>
  <si>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</si>
  <si>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</si>
  <si>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</si>
  <si>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</si>
  <si>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</si>
  <si>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</si>
  <si>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</si>
  <si>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</si>
  <si>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</si>
  <si>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</si>
  <si>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</si>
  <si>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</si>
  <si>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</si>
  <si>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</si>
  <si>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</si>
  <si>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</si>
  <si>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</si>
  <si>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</si>
  <si>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</si>
  <si>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</si>
  <si>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</si>
  <si>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</si>
  <si>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</si>
  <si>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</si>
  <si>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</si>
  <si>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</si>
  <si>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</si>
  <si>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</si>
  <si>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</si>
  <si>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</si>
  <si>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</si>
  <si>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</si>
  <si>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</si>
  <si>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</si>
  <si>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</si>
  <si>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</si>
  <si>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</si>
  <si>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</si>
  <si>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</si>
  <si>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</si>
  <si>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</si>
  <si>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</si>
  <si>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</si>
  <si>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</si>
  <si>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</si>
  <si>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</si>
  <si>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</si>
  <si>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</si>
  <si>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</si>
  <si>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</si>
  <si>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</si>
  <si>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</si>
  <si>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</si>
  <si>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</si>
  <si>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</si>
  <si>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</si>
  <si>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</si>
  <si>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</si>
  <si>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</si>
  <si>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</si>
  <si>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</si>
  <si>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</si>
  <si>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</si>
  <si>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</si>
  <si>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</si>
  <si>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</si>
  <si>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</si>
  <si>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</si>
  <si>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</si>
  <si>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</si>
  <si>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</si>
  <si>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</si>
  <si>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</si>
  <si>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</si>
  <si>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</si>
  <si>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</si>
  <si>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</si>
  <si>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</si>
  <si>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</si>
  <si>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</si>
  <si>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</si>
  <si>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</si>
  <si>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</si>
  <si>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</si>
  <si>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</si>
  <si>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</si>
  <si>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</si>
  <si>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</si>
  <si>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</si>
  <si>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</si>
  <si>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</si>
  <si>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</si>
  <si>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</si>
  <si>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</si>
  <si>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</si>
  <si>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</si>
  <si>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</si>
  <si>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</si>
  <si>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</si>
  <si>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</si>
  <si>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</si>
  <si>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</si>
  <si>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</si>
  <si>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</si>
  <si>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</si>
  <si>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</si>
  <si>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</si>
  <si>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</si>
  <si>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</si>
  <si>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</si>
  <si>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</si>
  <si>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</si>
  <si>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</si>
  <si>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</si>
  <si>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</si>
  <si>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</si>
  <si>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</si>
  <si>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</si>
  <si>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</si>
  <si>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</si>
  <si>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</si>
  <si>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</si>
  <si>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</si>
  <si>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</si>
  <si>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</si>
  <si>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</si>
  <si>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</si>
  <si>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</si>
  <si>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</si>
  <si>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</si>
  <si>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</si>
  <si>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</si>
  <si>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</si>
  <si>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</si>
  <si>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</si>
  <si>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</si>
  <si>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</si>
  <si>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</si>
  <si>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</si>
  <si>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</si>
  <si>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</si>
  <si>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</si>
  <si>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</si>
  <si>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</si>
  <si>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</si>
  <si>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</si>
  <si>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</si>
  <si>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</si>
  <si>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</si>
  <si>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</si>
  <si>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</si>
  <si>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</si>
  <si>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</si>
  <si>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</si>
  <si>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</si>
  <si>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</si>
  <si>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</si>
  <si>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</si>
  <si>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</si>
  <si>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</si>
  <si>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</si>
  <si>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</si>
  <si>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</si>
  <si>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</si>
  <si>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</si>
  <si>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</si>
  <si>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</si>
  <si>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</si>
  <si>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</si>
  <si>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</si>
  <si>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</si>
  <si>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</si>
  <si>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</si>
  <si>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</si>
  <si>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</si>
  <si>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</si>
  <si>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</si>
  <si>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</si>
  <si>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</si>
  <si>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</si>
  <si>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</si>
  <si>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</si>
  <si>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</si>
  <si>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</si>
  <si>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</si>
  <si>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</si>
  <si>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</si>
  <si>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</si>
  <si>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</si>
  <si>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</si>
  <si>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</si>
  <si>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</si>
  <si>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</si>
  <si>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</si>
  <si>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</si>
  <si>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</si>
  <si>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</si>
  <si>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</si>
  <si>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</si>
  <si>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</si>
  <si>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</si>
  <si>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</si>
  <si>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</si>
  <si>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</si>
  <si>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</si>
  <si>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</si>
  <si>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</si>
  <si>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</si>
  <si>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</si>
  <si>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</si>
  <si>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</si>
  <si>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</si>
  <si>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</si>
  <si>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</si>
  <si>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</si>
  <si>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</si>
  <si>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</si>
  <si>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</si>
  <si>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</si>
  <si>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</si>
  <si>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</si>
  <si>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</si>
  <si>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</si>
  <si>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</si>
  <si>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</si>
  <si>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</si>
  <si>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</si>
  <si>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</si>
  <si>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</si>
  <si>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</si>
  <si>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</si>
  <si>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</si>
  <si>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</si>
  <si>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</si>
  <si>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</si>
  <si>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</si>
  <si>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</si>
  <si>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</si>
  <si>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</si>
  <si>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</si>
  <si>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</si>
  <si>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</si>
  <si>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</si>
  <si>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</si>
  <si>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</si>
  <si>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</si>
  <si>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</si>
  <si>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</si>
  <si>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</si>
  <si>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</si>
  <si>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</si>
  <si>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</si>
  <si>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</si>
  <si>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</si>
  <si>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</si>
  <si>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</si>
  <si>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</si>
  <si>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</si>
  <si>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</si>
  <si>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</si>
  <si>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</si>
  <si>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</si>
  <si>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</si>
  <si>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</si>
  <si>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</si>
  <si>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</si>
  <si>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</si>
  <si>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</si>
  <si>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</si>
  <si>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</si>
  <si>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</si>
  <si>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</si>
  <si>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</si>
  <si>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</si>
  <si>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</si>
  <si>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</si>
  <si>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</si>
  <si>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</si>
  <si>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</si>
  <si>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</si>
  <si>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</si>
  <si>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</si>
  <si>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</si>
  <si>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</si>
  <si>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</si>
  <si>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</si>
  <si>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</si>
  <si>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</si>
  <si>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</si>
  <si>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</si>
  <si>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</si>
  <si>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</si>
  <si>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</si>
  <si>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</si>
  <si>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</si>
  <si>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</si>
  <si>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</si>
  <si>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</si>
  <si>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</si>
  <si>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</si>
  <si>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</si>
  <si>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</si>
  <si>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</si>
  <si>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</si>
  <si>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</si>
  <si>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</si>
  <si>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</si>
  <si>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</si>
  <si>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</si>
  <si>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</si>
  <si>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</si>
  <si>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</si>
  <si>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</si>
  <si>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</si>
  <si>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</si>
  <si>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</si>
  <si>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</si>
  <si>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</si>
  <si>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</si>
  <si>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</si>
  <si>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</si>
  <si>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</si>
  <si>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</si>
  <si>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</si>
  <si>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</si>
  <si>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</si>
  <si>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</si>
  <si>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</si>
  <si>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</si>
  <si>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</si>
  <si>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</si>
  <si>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</si>
  <si>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</si>
  <si>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</si>
  <si>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</si>
  <si>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</si>
  <si>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</si>
  <si>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</si>
  <si>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</si>
  <si>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</si>
  <si>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</si>
  <si>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</si>
  <si>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</si>
  <si>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</si>
  <si>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</si>
  <si>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</si>
  <si>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</si>
  <si>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</si>
  <si>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</si>
  <si>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</si>
  <si>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</si>
  <si>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</si>
  <si>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</si>
  <si>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</si>
  <si>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</si>
  <si>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</si>
  <si>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</si>
  <si>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</si>
  <si>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</si>
  <si>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</si>
  <si>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</si>
  <si>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</si>
  <si>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</si>
  <si>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</si>
  <si>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</si>
  <si>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</si>
  <si>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</si>
  <si>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</si>
  <si>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</si>
  <si>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</si>
  <si>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</si>
  <si>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</si>
  <si>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</si>
  <si>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</si>
  <si>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</si>
  <si>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</si>
  <si>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</si>
  <si>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</si>
  <si>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</si>
  <si>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</si>
  <si>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</si>
  <si>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</si>
  <si>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</si>
  <si>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</si>
  <si>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</si>
  <si>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</si>
  <si>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</si>
  <si>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</si>
  <si>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</si>
  <si>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</si>
  <si>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</si>
  <si>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</si>
  <si>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</si>
  <si>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</si>
  <si>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</si>
  <si>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</si>
  <si>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</si>
  <si>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</si>
  <si>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</si>
  <si>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</si>
  <si>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</si>
  <si>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</si>
  <si>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</si>
  <si>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</si>
  <si>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</si>
  <si>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</si>
  <si>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</si>
  <si>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</si>
  <si>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</si>
  <si>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</si>
  <si>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</si>
  <si>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</si>
  <si>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</si>
  <si>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</si>
  <si>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</si>
  <si>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</si>
  <si>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</si>
  <si>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</si>
  <si>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</si>
  <si>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</si>
  <si>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</si>
  <si>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</si>
  <si>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</si>
  <si>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</si>
  <si>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</si>
  <si>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</si>
  <si>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</si>
  <si>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</si>
  <si>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</si>
  <si>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</si>
  <si>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</si>
  <si>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</si>
  <si>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</si>
  <si>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</si>
  <si>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</si>
  <si>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</si>
  <si>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</si>
  <si>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</si>
  <si>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</si>
  <si>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</si>
  <si>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</si>
  <si>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</si>
  <si>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</si>
  <si>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</si>
  <si>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</si>
  <si>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</si>
  <si>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</si>
  <si>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</si>
  <si>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</si>
  <si>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</si>
  <si>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</si>
  <si>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</si>
  <si>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</si>
  <si>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</si>
  <si>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</si>
  <si>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</si>
  <si>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</si>
  <si>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</si>
  <si>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</si>
  <si>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</si>
  <si>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</si>
  <si>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</si>
  <si>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</si>
  <si>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</si>
  <si>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</si>
  <si>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</si>
  <si>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</si>
  <si>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</si>
  <si>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</si>
  <si>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</si>
  <si>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</si>
  <si>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</si>
  <si>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</si>
  <si>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</si>
  <si>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</si>
  <si>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</si>
  <si>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</si>
  <si>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</si>
  <si>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</si>
  <si>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</si>
  <si>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</si>
  <si>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</si>
  <si>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</si>
  <si>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</si>
  <si>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</si>
  <si>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</si>
  <si>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</si>
  <si>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</si>
  <si>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</si>
  <si>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</si>
  <si>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</si>
  <si>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</si>
  <si>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</si>
  <si>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</si>
  <si>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</si>
  <si>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</si>
  <si>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</si>
  <si>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</si>
  <si>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</si>
  <si>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</si>
  <si>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</si>
  <si>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</si>
  <si>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</si>
  <si>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</si>
  <si>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</si>
  <si>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</si>
  <si>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</si>
  <si>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</si>
  <si>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</si>
  <si>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</si>
  <si>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</si>
  <si>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</si>
  <si>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</si>
  <si>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</si>
  <si>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</si>
  <si>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</si>
  <si>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</si>
  <si>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</si>
  <si>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</si>
  <si>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</si>
  <si>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</si>
  <si>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</si>
  <si>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</si>
  <si>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</si>
  <si>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</si>
  <si>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</si>
  <si>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</si>
  <si>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</si>
  <si>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</si>
  <si>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</si>
  <si>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</si>
  <si>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</si>
  <si>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</si>
  <si>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</si>
  <si>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</si>
  <si>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</si>
  <si>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</si>
  <si>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</si>
  <si>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</si>
  <si>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</si>
  <si>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</si>
  <si>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</si>
  <si>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</si>
  <si>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</si>
  <si>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</si>
  <si>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</si>
  <si>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</si>
  <si>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</si>
  <si>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</si>
  <si>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</si>
  <si>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</si>
  <si>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</si>
  <si>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</si>
  <si>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</si>
  <si>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</si>
  <si>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</si>
  <si>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</si>
  <si>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</si>
  <si>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</si>
  <si>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</si>
  <si>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</si>
  <si>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</si>
  <si>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</si>
  <si>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</si>
  <si>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</si>
  <si>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</si>
  <si>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</si>
  <si>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</si>
  <si>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</si>
  <si>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</si>
  <si>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</si>
  <si>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</si>
  <si>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</si>
  <si>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</si>
  <si>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</si>
  <si>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</si>
  <si>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</si>
  <si>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</si>
  <si>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</si>
  <si>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</si>
  <si>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</si>
  <si>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</si>
  <si>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</si>
  <si>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</si>
  <si>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</si>
  <si>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</si>
  <si>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</si>
  <si>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</si>
  <si>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</si>
  <si>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</si>
  <si>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</si>
  <si>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</si>
  <si>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</si>
  <si>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</si>
  <si>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</si>
  <si>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</si>
  <si>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</si>
  <si>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</si>
  <si>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</si>
  <si>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</si>
  <si>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</si>
  <si>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</si>
  <si>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</si>
  <si>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</si>
  <si>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</si>
  <si>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</si>
  <si>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</si>
  <si>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</si>
  <si>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</si>
  <si>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</si>
  <si>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</si>
  <si>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</si>
  <si>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</si>
  <si>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</si>
  <si>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</si>
  <si>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</si>
  <si>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</si>
  <si>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</si>
  <si>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</si>
  <si>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</si>
  <si>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</si>
  <si>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</si>
  <si>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</si>
  <si>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</si>
  <si>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</si>
  <si>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</si>
  <si>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</si>
  <si>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</si>
  <si>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</si>
  <si>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</si>
  <si>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</si>
  <si>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</si>
  <si>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</si>
  <si>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</si>
  <si>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</si>
  <si>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</si>
  <si>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</si>
  <si>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</si>
  <si>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</si>
  <si>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</si>
  <si>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</si>
  <si>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</si>
  <si>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</si>
  <si>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</si>
  <si>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</si>
  <si>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</si>
  <si>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</si>
  <si>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</si>
  <si>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</si>
  <si>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</si>
  <si>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</si>
  <si>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</si>
  <si>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</si>
  <si>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</si>
  <si>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</si>
  <si>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</si>
  <si>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</si>
  <si>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</si>
  <si>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</si>
  <si>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</si>
  <si>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</si>
  <si>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</si>
  <si>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</si>
  <si>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</si>
  <si>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</si>
  <si>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</si>
  <si>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</si>
  <si>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</si>
  <si>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</si>
  <si>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</si>
  <si>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</si>
  <si>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</si>
  <si>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</si>
  <si>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</si>
  <si>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</si>
  <si>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</si>
  <si>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</si>
  <si>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</si>
  <si>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</si>
  <si>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</si>
  <si>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</si>
  <si>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</si>
  <si>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</si>
  <si>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</si>
  <si>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</si>
  <si>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</si>
  <si>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</si>
  <si>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</si>
  <si>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</si>
  <si>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</si>
  <si>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</si>
  <si>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</si>
  <si>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</si>
  <si>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</si>
  <si>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</si>
  <si>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</si>
  <si>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</si>
  <si>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</si>
  <si>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</si>
  <si>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</si>
  <si>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</si>
  <si>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</si>
  <si>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</si>
  <si>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</si>
  <si>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</si>
  <si>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</si>
  <si>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</si>
  <si>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</si>
  <si>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</si>
  <si>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</si>
  <si>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</si>
  <si>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</si>
  <si>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</si>
  <si>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</si>
  <si>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</si>
  <si>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</si>
  <si>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</si>
  <si>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</si>
  <si>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</si>
  <si>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</si>
  <si>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</si>
  <si>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</si>
  <si>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</si>
  <si>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</si>
  <si>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</si>
  <si>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</si>
  <si>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</si>
  <si>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</si>
  <si>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</si>
  <si>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</si>
  <si>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</si>
  <si>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</si>
  <si>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</si>
  <si>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</si>
  <si>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</si>
  <si>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</si>
  <si>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</si>
  <si>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</si>
  <si>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</si>
  <si>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</si>
  <si>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</si>
  <si>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</si>
  <si>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</si>
  <si>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</si>
  <si>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</si>
  <si>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</si>
  <si>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</si>
  <si>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</si>
  <si>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</si>
  <si>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</si>
  <si>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</si>
  <si>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</si>
  <si>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</si>
  <si>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</si>
  <si>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</si>
  <si>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</si>
  <si>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</si>
  <si>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</si>
  <si>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</si>
  <si>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</si>
  <si>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</si>
  <si>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</si>
  <si>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</si>
  <si>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</si>
  <si>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</si>
  <si>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</si>
  <si>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</si>
  <si>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</si>
  <si>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</si>
  <si>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</si>
  <si>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</si>
  <si>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</si>
  <si>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</si>
  <si>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</si>
  <si>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</si>
  <si>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</si>
  <si>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</si>
  <si>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</si>
  <si>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</si>
  <si>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</si>
  <si>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</si>
  <si>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</si>
  <si>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</si>
  <si>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</si>
  <si>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</si>
  <si>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</si>
  <si>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</si>
  <si>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</si>
  <si>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</si>
  <si>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</si>
  <si>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</si>
  <si>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</si>
  <si>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</si>
  <si>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</si>
  <si>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</si>
  <si>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</si>
  <si>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</si>
  <si>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</si>
  <si>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</si>
  <si>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</si>
  <si>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</si>
  <si>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</si>
  <si>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</si>
  <si>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</si>
  <si>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</si>
  <si>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</si>
  <si>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</si>
  <si>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</si>
  <si>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</si>
  <si>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</si>
  <si>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</si>
  <si>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</si>
  <si>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</si>
  <si>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</si>
  <si>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</si>
  <si>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</si>
  <si>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</si>
  <si>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</si>
  <si>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</si>
  <si>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</si>
  <si>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</si>
  <si>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</si>
  <si>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</si>
  <si>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</si>
  <si>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</si>
  <si>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</si>
  <si>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</si>
  <si>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</si>
  <si>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</si>
  <si>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</si>
  <si>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</si>
  <si>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</si>
  <si>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</si>
  <si>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</si>
  <si>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</si>
  <si>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</si>
  <si>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</si>
  <si>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</si>
  <si>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</si>
  <si>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</si>
  <si>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</si>
  <si>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</si>
  <si>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</si>
  <si>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</si>
  <si>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</si>
  <si>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</si>
  <si>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</si>
  <si>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</si>
  <si>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</si>
  <si>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</si>
  <si>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</si>
  <si>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</si>
  <si>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</si>
  <si>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</si>
  <si>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</si>
  <si>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</si>
  <si>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</si>
  <si>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</si>
  <si>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</si>
  <si>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</si>
  <si>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</si>
  <si>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</si>
  <si>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</si>
  <si>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</si>
  <si>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</si>
  <si>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</si>
  <si>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</si>
  <si>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</si>
  <si>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</si>
  <si>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</si>
  <si>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</si>
  <si>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</si>
  <si>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</si>
  <si>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</si>
  <si>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</si>
  <si>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</si>
  <si>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</si>
  <si>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</si>
  <si>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</si>
  <si>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</si>
  <si>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</si>
  <si>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</si>
  <si>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</si>
  <si>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</si>
  <si>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</si>
  <si>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</si>
  <si>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</si>
  <si>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</si>
  <si>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</si>
  <si>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</si>
  <si>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</si>
  <si>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</si>
  <si>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</si>
  <si>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</si>
  <si>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</si>
  <si>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</si>
  <si>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</si>
  <si>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</si>
  <si>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</si>
  <si>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</si>
  <si>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</si>
  <si>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</si>
  <si>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</si>
  <si>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</si>
  <si>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</si>
  <si>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</si>
  <si>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</si>
  <si>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</si>
  <si>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</si>
  <si>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</si>
  <si>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</si>
  <si>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</si>
  <si>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</si>
  <si>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</si>
  <si>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</si>
  <si>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</si>
  <si>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</si>
  <si>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</si>
  <si>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</si>
  <si>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</si>
  <si>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</si>
  <si>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</si>
  <si>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</si>
  <si>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</si>
  <si>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</si>
  <si>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</si>
  <si>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</si>
  <si>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</si>
  <si>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</si>
  <si>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</si>
  <si>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</si>
  <si>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</si>
  <si>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</si>
  <si>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</si>
  <si>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</si>
  <si>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</si>
  <si>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</si>
  <si>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</si>
  <si>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</si>
  <si>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</si>
  <si>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</si>
  <si>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</si>
  <si>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</si>
  <si>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</si>
  <si>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</si>
  <si>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</si>
  <si>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</si>
  <si>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</si>
  <si>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</si>
  <si>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</si>
  <si>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</si>
  <si>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</si>
  <si>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</si>
  <si>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</si>
  <si>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</si>
  <si>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</si>
  <si>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</si>
  <si>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</si>
  <si>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</si>
  <si>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</si>
  <si>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</si>
  <si>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</si>
  <si>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</si>
  <si>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</si>
  <si>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</si>
  <si>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</si>
  <si>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</si>
  <si>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</si>
  <si>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</si>
  <si>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</si>
  <si>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</si>
  <si>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</si>
  <si>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</si>
  <si>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</si>
  <si>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</si>
  <si>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</si>
  <si>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</si>
  <si>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</si>
  <si>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</si>
  <si>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</si>
  <si>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</si>
  <si>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</si>
  <si>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</si>
  <si>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</si>
  <si>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</si>
  <si>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</si>
  <si>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</si>
  <si>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</si>
  <si>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</si>
  <si>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</si>
  <si>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</si>
  <si>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</si>
  <si>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</si>
  <si>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</si>
  <si>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</si>
  <si>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</si>
  <si>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</si>
  <si>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</si>
  <si>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</si>
  <si>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</si>
  <si>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</si>
  <si>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</si>
  <si>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</si>
  <si>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</si>
  <si>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</si>
  <si>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</si>
  <si>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</si>
  <si>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</si>
  <si>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</si>
  <si>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</si>
  <si>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</si>
  <si>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</si>
  <si>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</si>
  <si>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</si>
  <si>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</si>
  <si>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</si>
  <si>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</si>
  <si>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</si>
  <si>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</si>
  <si>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</si>
  <si>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</si>
  <si>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</si>
  <si>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</si>
  <si>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</si>
  <si>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</si>
  <si>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</si>
  <si>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</si>
  <si>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</si>
  <si>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</si>
  <si>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</si>
  <si>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</si>
  <si>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</si>
  <si>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</si>
  <si>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</si>
  <si>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</si>
  <si>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</si>
  <si>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</si>
  <si>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</si>
  <si>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</si>
  <si>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</si>
  <si>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</si>
  <si>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</si>
  <si>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</si>
  <si>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</si>
  <si>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</si>
  <si>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</si>
  <si>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</si>
  <si>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</si>
  <si>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</si>
  <si>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</si>
  <si>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</si>
  <si>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</si>
  <si>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</si>
  <si>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</si>
  <si>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</si>
  <si>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</si>
  <si>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</si>
  <si>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</si>
  <si>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</si>
  <si>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</si>
  <si>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</si>
  <si>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</si>
  <si>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</si>
  <si>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</si>
  <si>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</si>
  <si>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</si>
  <si>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</si>
  <si>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</si>
  <si>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</si>
  <si>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</si>
  <si>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</si>
  <si>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</si>
  <si>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</si>
  <si>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</si>
  <si>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</si>
  <si>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</si>
  <si>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</si>
  <si>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</si>
  <si>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</si>
  <si>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</si>
  <si>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</si>
  <si>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</si>
  <si>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</si>
  <si>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</si>
  <si>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</si>
  <si>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</si>
  <si>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</si>
  <si>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</si>
  <si>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</si>
  <si>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</si>
  <si>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</si>
  <si>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</si>
  <si>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</si>
  <si>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</si>
  <si>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</si>
  <si>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</si>
  <si>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</si>
  <si>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</si>
  <si>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</si>
  <si>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</si>
  <si>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</si>
  <si>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</si>
  <si>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</si>
  <si>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</si>
  <si>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</si>
  <si>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</si>
  <si>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</si>
  <si>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</si>
  <si>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</si>
  <si>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</si>
  <si>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</si>
  <si>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</si>
  <si>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</si>
  <si>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</si>
  <si>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</si>
  <si>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</si>
  <si>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</si>
  <si>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</si>
  <si>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</si>
  <si>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</si>
  <si>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</si>
  <si>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</si>
  <si>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</si>
  <si>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</si>
  <si>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</si>
  <si>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</si>
  <si>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</si>
  <si>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</si>
  <si>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</si>
  <si>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</si>
  <si>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</si>
  <si>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</si>
  <si>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</si>
  <si>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</si>
  <si>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</si>
  <si>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</si>
  <si>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</si>
  <si>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</si>
  <si>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</si>
  <si>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</si>
  <si>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</si>
  <si>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</si>
  <si>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</si>
  <si>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</si>
  <si>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</si>
  <si>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</si>
  <si>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</si>
  <si>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</si>
  <si>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</si>
  <si>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</si>
  <si>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</si>
  <si>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</si>
  <si>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</si>
  <si>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</si>
  <si>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</si>
  <si>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</si>
  <si>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</si>
  <si>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</si>
  <si>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</si>
  <si>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</si>
  <si>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</si>
  <si>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</si>
  <si>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</si>
  <si>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</si>
  <si>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</si>
  <si>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</si>
  <si>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</si>
  <si>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</si>
  <si>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</si>
  <si>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</si>
  <si>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</si>
  <si>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</si>
  <si>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</si>
  <si>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</si>
  <si>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</si>
  <si>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</si>
  <si>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</si>
  <si>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</si>
  <si>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</si>
  <si>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</si>
  <si>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</si>
  <si>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</si>
  <si>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</si>
  <si>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</si>
  <si>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</si>
  <si>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</si>
  <si>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</si>
  <si>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</si>
  <si>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</si>
  <si>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</si>
  <si>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</si>
  <si>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</si>
  <si>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</si>
  <si>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</si>
  <si>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</si>
  <si>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</si>
  <si>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</si>
  <si>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</si>
  <si>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</si>
  <si>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</si>
  <si>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</si>
  <si>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</si>
  <si>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</si>
  <si>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</si>
  <si>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</si>
  <si>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</si>
  <si>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</si>
  <si>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</si>
  <si>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</si>
  <si>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</si>
  <si>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</si>
  <si>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</si>
  <si>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</si>
  <si>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</si>
  <si>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</si>
  <si>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</si>
  <si>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</si>
  <si>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</si>
  <si>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</si>
  <si>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</si>
  <si>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</si>
  <si>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</si>
  <si>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</si>
  <si>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</si>
  <si>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</si>
  <si>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</si>
  <si>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</si>
  <si>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</si>
  <si>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</si>
  <si>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</si>
  <si>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</si>
  <si>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</si>
  <si>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</si>
  <si>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</si>
  <si>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</si>
  <si>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</si>
  <si>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</si>
  <si>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</si>
  <si>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</si>
  <si>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</si>
  <si>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</si>
  <si>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</si>
  <si>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</si>
  <si>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</si>
  <si>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</si>
  <si>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</si>
  <si>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</si>
  <si>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</si>
  <si>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</si>
  <si>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</si>
  <si>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</si>
  <si>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</si>
  <si>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</si>
  <si>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</si>
  <si>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</si>
  <si>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</si>
  <si>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</si>
  <si>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</si>
  <si>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</si>
  <si>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</si>
  <si>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</si>
  <si>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</si>
  <si>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</si>
  <si>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</si>
  <si>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</si>
  <si>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</si>
  <si>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</si>
  <si>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</si>
  <si>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</si>
  <si>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</si>
  <si>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</si>
  <si>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</si>
  <si>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</si>
  <si>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</si>
  <si>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</si>
  <si>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</si>
  <si>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</si>
  <si>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</si>
  <si>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</si>
  <si>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</si>
  <si>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</si>
  <si>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</si>
  <si>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</si>
  <si>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</si>
  <si>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</si>
  <si>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</si>
  <si>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</si>
  <si>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</si>
  <si>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</si>
  <si>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</si>
  <si>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</si>
  <si>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</si>
  <si>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</si>
  <si>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</si>
  <si>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</si>
  <si>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</si>
  <si>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</si>
  <si>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</si>
  <si>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</si>
  <si>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</si>
  <si>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</si>
  <si>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</si>
  <si>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</si>
  <si>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</si>
  <si>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</si>
  <si>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</si>
  <si>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</si>
  <si>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</si>
  <si>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</si>
  <si>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</si>
  <si>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</si>
  <si>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</si>
  <si>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</si>
  <si>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</si>
  <si>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</si>
  <si>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</si>
  <si>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</si>
  <si>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</si>
  <si>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</si>
  <si>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</si>
  <si>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</si>
  <si>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</si>
  <si>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</si>
  <si>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</si>
  <si>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</si>
  <si>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</si>
  <si>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</si>
  <si>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</si>
  <si>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</si>
  <si>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</si>
  <si>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</si>
  <si>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</si>
  <si>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</si>
  <si>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</si>
  <si>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</si>
  <si>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</si>
  <si>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</si>
  <si>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</si>
  <si>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</si>
  <si>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</si>
  <si>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</si>
  <si>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</si>
  <si>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</si>
  <si>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</si>
  <si>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</si>
  <si>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</si>
  <si>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</si>
  <si>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</si>
  <si>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</si>
  <si>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</si>
  <si>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</si>
  <si>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</si>
  <si>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</si>
  <si>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</si>
  <si>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</si>
  <si>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</si>
  <si>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</si>
  <si>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</si>
  <si>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</si>
  <si>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</si>
  <si>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</si>
  <si>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</si>
  <si>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</si>
  <si>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</si>
  <si>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</si>
  <si>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</si>
  <si>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</si>
  <si>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</si>
  <si>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</si>
  <si>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</si>
  <si>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</si>
  <si>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</si>
  <si>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</si>
  <si>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</si>
  <si>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</si>
  <si>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</si>
  <si>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</si>
  <si>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</si>
  <si>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</si>
  <si>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</si>
  <si>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</si>
  <si>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</si>
  <si>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</si>
  <si>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</si>
  <si>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</si>
  <si>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</si>
  <si>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</si>
  <si>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</si>
  <si>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</si>
  <si>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</si>
  <si>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</si>
  <si>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</si>
  <si>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</si>
  <si>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</si>
  <si>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</si>
  <si>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</si>
  <si>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</si>
  <si>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</si>
  <si>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</si>
  <si>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</si>
  <si>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</si>
  <si>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</si>
  <si>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</si>
  <si>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</si>
  <si>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</si>
  <si>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</si>
  <si>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</si>
  <si>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</si>
  <si>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</si>
  <si>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</si>
  <si>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</si>
  <si>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</si>
  <si>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</si>
  <si>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</si>
  <si>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</si>
  <si>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</si>
  <si>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</si>
  <si>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</si>
  <si>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</si>
  <si>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</si>
  <si>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</si>
  <si>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</si>
  <si>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</si>
  <si>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</si>
  <si>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</si>
  <si>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</si>
  <si>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</si>
  <si>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</si>
  <si>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</si>
  <si>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</si>
  <si>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</si>
  <si>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</si>
  <si>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</si>
  <si>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</si>
  <si>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</si>
  <si>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</si>
  <si>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</si>
  <si>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</si>
  <si>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</si>
  <si>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</si>
  <si>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</si>
  <si>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</si>
  <si>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</si>
  <si>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</si>
  <si>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</si>
  <si>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</si>
  <si>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</si>
  <si>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</si>
  <si>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</si>
  <si>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</si>
  <si>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</si>
  <si>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</si>
  <si>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</si>
  <si>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</si>
  <si>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</si>
  <si>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</si>
  <si>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</si>
  <si>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</si>
  <si>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</si>
  <si>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</si>
  <si>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</si>
  <si>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</si>
  <si>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</si>
  <si>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</si>
  <si>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</si>
  <si>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</si>
  <si>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</si>
  <si>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</si>
  <si>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</si>
  <si>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</si>
  <si>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</si>
  <si>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</si>
  <si>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</si>
  <si>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</si>
  <si>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</si>
  <si>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</si>
  <si>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</si>
  <si>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</si>
  <si>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</si>
  <si>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</si>
  <si>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</si>
  <si>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</si>
  <si>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</si>
  <si>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</si>
  <si>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</si>
  <si>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</si>
  <si>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</si>
  <si>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</si>
  <si>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</si>
  <si>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</si>
  <si>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</si>
  <si>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</si>
  <si>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</si>
  <si>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</si>
  <si>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</si>
  <si>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</si>
  <si>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</si>
  <si>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</si>
  <si>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</si>
  <si>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</si>
  <si>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</si>
  <si>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</si>
  <si>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</si>
  <si>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</si>
  <si>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</si>
  <si>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</si>
  <si>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</si>
  <si>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</si>
  <si>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</si>
  <si>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</si>
  <si>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</si>
  <si>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</si>
  <si>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</si>
  <si>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</si>
  <si>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</si>
  <si>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</si>
  <si>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</si>
  <si>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</si>
  <si>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</si>
  <si>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</si>
  <si>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</si>
  <si>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</si>
  <si>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</si>
  <si>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</si>
  <si>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</si>
  <si>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</si>
  <si>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</si>
  <si>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</si>
  <si>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</si>
  <si>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</si>
  <si>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</si>
  <si>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</si>
  <si>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</si>
  <si>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</si>
  <si>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</si>
  <si>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</si>
  <si>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</si>
  <si>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</si>
  <si>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</si>
  <si>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</si>
  <si>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</si>
  <si>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</si>
  <si>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</si>
  <si>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</si>
  <si>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</si>
  <si>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</si>
  <si>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</si>
  <si>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</si>
  <si>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</si>
  <si>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</si>
  <si>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</si>
  <si>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</si>
  <si>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</si>
  <si>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</si>
  <si>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</si>
  <si>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</si>
  <si>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</si>
  <si>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</si>
  <si>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</si>
  <si>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</si>
  <si>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</si>
  <si>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</si>
  <si>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</si>
  <si>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</si>
  <si>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</si>
  <si>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</si>
  <si>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</si>
  <si>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</si>
  <si>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</si>
  <si>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</si>
  <si>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</si>
  <si>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</si>
  <si>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</si>
  <si>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</si>
  <si>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</si>
  <si>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</si>
  <si>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</si>
  <si>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</si>
  <si>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</si>
  <si>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</si>
  <si>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</si>
  <si>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</si>
  <si>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</si>
  <si>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</si>
  <si>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</si>
  <si>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</si>
  <si>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</si>
  <si>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</si>
  <si>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</si>
  <si>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</si>
  <si>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</si>
  <si>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</si>
  <si>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</si>
  <si>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</si>
  <si>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</si>
  <si>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</si>
  <si>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</si>
  <si>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</si>
  <si>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</si>
  <si>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</si>
  <si>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</si>
  <si>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</si>
  <si>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</si>
  <si>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</si>
  <si>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</si>
  <si>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</si>
  <si>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</si>
  <si>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</si>
  <si>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</si>
  <si>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</si>
  <si>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</si>
  <si>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</si>
  <si>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</si>
  <si>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</si>
  <si>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</si>
  <si>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</si>
  <si>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</si>
  <si>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</si>
  <si>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</si>
  <si>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</si>
  <si>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</si>
  <si>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</si>
  <si>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</si>
  <si>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</si>
  <si>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</si>
  <si>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</si>
  <si>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</si>
  <si>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</si>
  <si>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</si>
  <si>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</si>
  <si>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</si>
  <si>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</si>
  <si>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</si>
  <si>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</si>
  <si>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</si>
  <si>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</si>
  <si>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</si>
  <si>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</si>
  <si>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</si>
  <si>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</si>
  <si>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</si>
  <si>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</si>
  <si>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</si>
  <si>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</si>
  <si>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</si>
  <si>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</si>
  <si>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</si>
  <si>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</si>
  <si>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</si>
  <si>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</si>
  <si>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</si>
  <si>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</si>
  <si>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</si>
  <si>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</si>
  <si>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</si>
  <si>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</si>
  <si>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</si>
  <si>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</si>
  <si>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</si>
  <si>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</si>
  <si>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</si>
  <si>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</si>
  <si>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</si>
  <si>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</si>
  <si>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</si>
  <si>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</si>
  <si>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</si>
  <si>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</si>
  <si>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</si>
  <si>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</si>
  <si>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</si>
  <si>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</si>
  <si>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</si>
  <si>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</si>
  <si>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</si>
  <si>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</si>
  <si>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</si>
  <si>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</si>
  <si>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</si>
  <si>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</si>
  <si>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</si>
  <si>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</si>
  <si>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</si>
  <si>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</si>
  <si>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</si>
  <si>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</si>
  <si>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</si>
  <si>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</si>
  <si>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</si>
  <si>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</si>
  <si>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</si>
  <si>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</si>
  <si>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</si>
  <si>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</si>
  <si>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</si>
  <si>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</si>
  <si>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</si>
  <si>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</si>
  <si>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</si>
  <si>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</si>
  <si>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</si>
  <si>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</si>
  <si>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</si>
  <si>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</si>
  <si>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</si>
  <si>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</si>
  <si>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</si>
  <si>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</si>
  <si>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</si>
  <si>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</si>
  <si>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</si>
  <si>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</si>
  <si>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</si>
  <si>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</si>
  <si>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</si>
  <si>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</si>
  <si>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</si>
  <si>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</si>
  <si>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</si>
  <si>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</si>
  <si>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</si>
  <si>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</si>
  <si>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</si>
  <si>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</si>
  <si>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</si>
  <si>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</si>
  <si>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</si>
  <si>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</si>
  <si>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</si>
  <si>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</si>
  <si>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</si>
  <si>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</si>
  <si>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</si>
  <si>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</si>
  <si>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</si>
  <si>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</si>
  <si>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</si>
  <si>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</si>
  <si>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</si>
  <si>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</si>
  <si>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</si>
  <si>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</si>
  <si>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</si>
  <si>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</si>
  <si>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</si>
  <si>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</si>
  <si>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</si>
  <si>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</si>
  <si>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</si>
  <si>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</si>
  <si>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</si>
  <si>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</si>
  <si>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</si>
  <si>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</si>
  <si>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</si>
  <si>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</si>
  <si>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</si>
  <si>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</si>
  <si>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</si>
  <si>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</si>
  <si>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</si>
  <si>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</si>
  <si>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</si>
  <si>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</si>
  <si>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</si>
  <si>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</si>
  <si>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</si>
  <si>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</si>
  <si>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</si>
  <si>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</si>
  <si>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</si>
  <si>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</si>
  <si>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</si>
  <si>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</si>
  <si>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</si>
  <si>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</si>
  <si>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</si>
  <si>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</si>
  <si>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</si>
  <si>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</si>
  <si>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</si>
  <si>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</si>
  <si>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</si>
  <si>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</si>
  <si>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</si>
  <si>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</si>
  <si>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</si>
  <si>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</si>
  <si>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</si>
  <si>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</si>
  <si>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</si>
  <si>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</si>
  <si>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</si>
  <si>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</si>
  <si>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</si>
  <si>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</si>
  <si>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</si>
  <si>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</si>
  <si>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</si>
  <si>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</si>
  <si>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</si>
  <si>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</si>
  <si>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</si>
  <si>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</si>
  <si>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</si>
  <si>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</si>
  <si>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</si>
  <si>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</si>
  <si>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</si>
  <si>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</si>
  <si>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</si>
  <si>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</si>
  <si>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</si>
  <si>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</si>
  <si>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</si>
  <si>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</si>
  <si>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</si>
  <si>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</si>
  <si>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</si>
  <si>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</si>
  <si>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</si>
  <si>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</si>
  <si>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</si>
  <si>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</si>
  <si>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</si>
  <si>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</si>
  <si>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</si>
  <si>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</si>
  <si>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</si>
  <si>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</si>
  <si>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</si>
  <si>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</si>
  <si>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</si>
  <si>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</si>
  <si>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</si>
  <si>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</si>
  <si>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</si>
  <si>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</si>
  <si>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</si>
  <si>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</si>
  <si>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</si>
  <si>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</si>
  <si>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</si>
  <si>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</si>
  <si>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</si>
  <si>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</si>
  <si>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</si>
  <si>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</si>
  <si>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</si>
  <si>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</si>
  <si>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</si>
  <si>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</si>
  <si>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</si>
  <si>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</si>
  <si>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</si>
  <si>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</si>
  <si>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</si>
  <si>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</si>
  <si>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</si>
  <si>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</si>
  <si>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</si>
  <si>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</si>
  <si>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</si>
  <si>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</si>
  <si>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</si>
  <si>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</si>
  <si>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</si>
  <si>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</si>
  <si>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</si>
  <si>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</si>
  <si>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</si>
  <si>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</si>
  <si>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</si>
  <si>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</si>
  <si>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</si>
  <si>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</si>
  <si>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</si>
  <si>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</si>
  <si>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</si>
  <si>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</si>
  <si>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</si>
  <si>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</si>
  <si>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</si>
  <si>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</si>
  <si>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</si>
  <si>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</si>
  <si>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</si>
  <si>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</si>
  <si>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</si>
  <si>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</si>
  <si>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</si>
  <si>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</si>
  <si>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</si>
  <si>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</si>
  <si>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</si>
  <si>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</si>
  <si>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</si>
  <si>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</si>
  <si>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</si>
  <si>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</si>
  <si>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</si>
  <si>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</si>
  <si>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</si>
  <si>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</si>
  <si>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</si>
  <si>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</si>
  <si>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</si>
  <si>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</si>
  <si>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</si>
  <si>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</si>
  <si>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</si>
  <si>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</si>
  <si>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</si>
  <si>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</si>
  <si>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</si>
  <si>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</si>
  <si>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</si>
  <si>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</si>
  <si>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</si>
  <si>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</si>
  <si>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</si>
  <si>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</si>
  <si>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</si>
  <si>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</si>
  <si>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</si>
  <si>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</si>
  <si>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</si>
  <si>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</si>
  <si>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</si>
  <si>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</si>
  <si>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</si>
  <si>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</si>
  <si>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</si>
  <si>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</si>
  <si>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</si>
  <si>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</si>
  <si>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</si>
  <si>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</si>
  <si>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</si>
  <si>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</si>
  <si>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</si>
  <si>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</si>
  <si>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</si>
  <si>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</si>
  <si>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</si>
  <si>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</si>
  <si>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</si>
  <si>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</si>
  <si>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</si>
  <si>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</si>
  <si>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</si>
  <si>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</si>
  <si>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</si>
  <si>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</si>
  <si>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</si>
  <si>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</si>
  <si>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</si>
  <si>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</si>
  <si>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</si>
  <si>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</si>
  <si>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</si>
  <si>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</si>
  <si>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</si>
  <si>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</si>
  <si>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</si>
  <si>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</si>
  <si>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</si>
  <si>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</si>
  <si>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</si>
  <si>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</si>
  <si>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</si>
  <si>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</si>
  <si>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</si>
  <si>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</si>
  <si>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</si>
  <si>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</si>
  <si>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</si>
  <si>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</si>
  <si>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</si>
  <si>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</si>
  <si>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</si>
  <si>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</si>
  <si>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</si>
  <si>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</si>
  <si>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</si>
  <si>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</si>
  <si>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</si>
  <si>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</si>
  <si>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</si>
  <si>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</si>
  <si>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</si>
  <si>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</si>
  <si>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</si>
  <si>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</si>
  <si>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</si>
  <si>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</si>
  <si>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</si>
  <si>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</si>
  <si>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</si>
  <si>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</si>
  <si>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</si>
  <si>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</si>
  <si>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</si>
  <si>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</si>
  <si>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</si>
  <si>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</si>
  <si>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</si>
  <si>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</si>
  <si>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</si>
  <si>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</si>
  <si>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</si>
  <si>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</si>
  <si>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</si>
  <si>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</si>
  <si>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</si>
  <si>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</si>
  <si>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</si>
  <si>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</si>
  <si>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</si>
  <si>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</si>
  <si>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</si>
  <si>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</si>
  <si>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</si>
  <si>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</si>
  <si>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</si>
  <si>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</si>
  <si>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</si>
  <si>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</si>
  <si>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</si>
  <si>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</si>
  <si>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</si>
  <si>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</si>
  <si>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</si>
  <si>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</si>
  <si>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</si>
  <si>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</si>
  <si>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</si>
  <si>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</si>
  <si>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</si>
  <si>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</si>
  <si>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</si>
  <si>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</si>
  <si>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</si>
  <si>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</si>
  <si>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</si>
  <si>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</si>
  <si>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</si>
  <si>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</si>
  <si>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</si>
  <si>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</si>
  <si>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</si>
  <si>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</si>
  <si>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</si>
  <si>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</si>
  <si>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</si>
  <si>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</si>
  <si>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</si>
  <si>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</si>
  <si>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</si>
  <si>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</si>
  <si>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</si>
  <si>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</si>
  <si>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</si>
  <si>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</si>
  <si>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</si>
  <si>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</si>
  <si>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</si>
  <si>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</si>
  <si>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</si>
  <si>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</si>
  <si>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</si>
  <si>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</si>
  <si>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</si>
  <si>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</si>
  <si>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</si>
  <si>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</si>
  <si>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</si>
  <si>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</si>
  <si>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</si>
  <si>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</si>
  <si>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</si>
  <si>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</si>
  <si>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</si>
  <si>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</si>
  <si>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</si>
  <si>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</si>
  <si>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</si>
  <si>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</si>
  <si>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</si>
  <si>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</si>
  <si>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</si>
  <si>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</si>
  <si>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</si>
  <si>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</si>
  <si>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</si>
  <si>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</si>
  <si>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</si>
  <si>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</si>
  <si>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</si>
  <si>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</si>
  <si>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</si>
  <si>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</si>
  <si>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</si>
  <si>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</si>
  <si>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</si>
  <si>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</si>
  <si>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</si>
  <si>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</si>
  <si>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</si>
  <si>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</si>
  <si>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</si>
  <si>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</si>
  <si>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</si>
  <si>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</si>
  <si>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</si>
  <si>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</si>
  <si>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</si>
  <si>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</si>
  <si>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</si>
  <si>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</si>
  <si>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</si>
  <si>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</si>
  <si>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</si>
  <si>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</si>
  <si>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</si>
  <si>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</si>
  <si>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</si>
  <si>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</si>
  <si>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</si>
  <si>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</si>
  <si>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</si>
  <si>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</si>
  <si>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</si>
  <si>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</si>
  <si>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</si>
  <si>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</si>
  <si>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</si>
  <si>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</si>
  <si>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</si>
  <si>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</si>
  <si>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</si>
  <si>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</si>
  <si>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</si>
  <si>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</si>
  <si>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</si>
  <si>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</si>
  <si>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</si>
  <si>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</si>
  <si>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</si>
  <si>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</si>
  <si>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</si>
  <si>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</si>
  <si>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</si>
  <si>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</si>
  <si>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</si>
  <si>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</si>
  <si>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</si>
  <si>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</si>
  <si>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</si>
  <si>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</si>
  <si>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</si>
  <si>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</si>
  <si>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</si>
  <si>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</si>
  <si>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</si>
  <si>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</si>
  <si>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</si>
  <si>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</si>
  <si>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</si>
  <si>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</si>
  <si>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</si>
  <si>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</si>
  <si>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</si>
  <si>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</si>
  <si>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</si>
  <si>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</si>
  <si>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</si>
  <si>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</si>
  <si>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</si>
  <si>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</si>
  <si>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</si>
  <si>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</si>
  <si>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</si>
  <si>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</si>
  <si>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</si>
  <si>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</si>
  <si>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</si>
  <si>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</si>
  <si>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</si>
  <si>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</si>
  <si>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</si>
  <si>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</si>
  <si>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</si>
  <si>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</si>
  <si>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</si>
  <si>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</si>
  <si>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</si>
  <si>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</si>
  <si>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</si>
  <si>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</si>
  <si>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</si>
  <si>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</si>
  <si>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</si>
  <si>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</si>
  <si>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</si>
  <si>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</si>
  <si>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</si>
  <si>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</si>
  <si>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</si>
  <si>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</si>
  <si>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</si>
  <si>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</si>
  <si>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</si>
  <si>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</si>
  <si>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</si>
  <si>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</si>
  <si>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</si>
  <si>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</si>
  <si>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</si>
  <si>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</si>
  <si>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</si>
  <si>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</si>
  <si>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</si>
  <si>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</si>
  <si>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</si>
  <si>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</si>
  <si>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</si>
  <si>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</si>
  <si>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</si>
  <si>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</si>
  <si>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</si>
  <si>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</si>
  <si>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</si>
  <si>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</si>
  <si>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</si>
  <si>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</si>
  <si>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</si>
  <si>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</si>
  <si>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</si>
  <si>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</si>
  <si>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</si>
  <si>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</si>
  <si>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</si>
  <si>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</si>
  <si>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</si>
  <si>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</si>
  <si>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</si>
  <si>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</si>
  <si>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</si>
  <si>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</si>
  <si>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</si>
  <si>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</si>
  <si>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</si>
  <si>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</si>
  <si>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</si>
  <si>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</si>
  <si>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</si>
  <si>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</si>
  <si>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</si>
  <si>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</si>
  <si>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</si>
  <si>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</si>
  <si>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</si>
  <si>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</si>
  <si>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</si>
  <si>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</si>
  <si>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</si>
  <si>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</si>
  <si>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</si>
  <si>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</si>
  <si>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</si>
  <si>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</si>
  <si>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</si>
  <si>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</si>
  <si>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</si>
  <si>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</si>
  <si>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</si>
  <si>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</si>
  <si>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</si>
  <si>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</si>
  <si>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</si>
  <si>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</si>
  <si>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</si>
  <si>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</si>
  <si>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</si>
  <si>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</si>
  <si>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</si>
  <si>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</si>
  <si>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</si>
  <si>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</si>
  <si>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</si>
  <si>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</si>
  <si>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</si>
  <si>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</si>
  <si>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</si>
  <si>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</si>
  <si>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</si>
  <si>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</si>
  <si>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</si>
  <si>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</si>
  <si>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</si>
  <si>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</si>
  <si>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</si>
  <si>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</si>
  <si>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</si>
  <si>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</si>
  <si>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</si>
  <si>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</si>
  <si>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</si>
  <si>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</si>
  <si>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</si>
  <si>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</si>
  <si>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</si>
  <si>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</si>
  <si>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</si>
  <si>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</si>
  <si>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</si>
  <si>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</si>
  <si>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</si>
  <si>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</si>
  <si>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</si>
  <si>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</si>
  <si>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</si>
  <si>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</si>
  <si>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</si>
  <si>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</si>
  <si>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</si>
  <si>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</si>
  <si>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</si>
  <si>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</si>
  <si>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</si>
  <si>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</si>
  <si>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</si>
  <si>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</si>
  <si>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</si>
  <si>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</si>
  <si>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</si>
  <si>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</si>
  <si>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</si>
  <si>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</si>
  <si>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</si>
  <si>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</si>
  <si>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</si>
  <si>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</si>
  <si>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</si>
  <si>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</si>
  <si>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</si>
  <si>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</si>
  <si>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</si>
  <si>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</si>
  <si>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</si>
  <si>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</si>
  <si>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</si>
  <si>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</si>
  <si>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</si>
  <si>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</si>
  <si>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</si>
  <si>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</si>
  <si>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</si>
  <si>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</si>
  <si>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</si>
  <si>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</si>
  <si>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</si>
  <si>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</si>
  <si>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</si>
  <si>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</si>
  <si>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</si>
  <si>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</si>
  <si>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</si>
  <si>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</si>
  <si>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</si>
  <si>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</si>
  <si>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</si>
  <si>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</si>
  <si>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</si>
  <si>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</si>
  <si>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</si>
  <si>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</si>
  <si>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</si>
  <si>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</si>
  <si>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</si>
  <si>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</si>
  <si>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</si>
  <si>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</si>
  <si>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</si>
  <si>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</si>
  <si>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</si>
  <si>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</si>
  <si>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</si>
  <si>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</si>
  <si>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</si>
  <si>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</si>
  <si>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</si>
  <si>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</si>
  <si>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</si>
  <si>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</si>
  <si>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</si>
  <si>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</si>
  <si>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</si>
  <si>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</si>
  <si>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</si>
  <si>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</si>
  <si>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</si>
  <si>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</si>
  <si>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</si>
  <si>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</si>
  <si>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</si>
  <si>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</si>
  <si>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</si>
  <si>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</si>
  <si>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</si>
  <si>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</si>
  <si>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</si>
  <si>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</si>
  <si>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</si>
  <si>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</si>
  <si>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</si>
  <si>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</si>
  <si>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</si>
  <si>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</si>
  <si>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</si>
  <si>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</si>
  <si>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</si>
  <si>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</si>
  <si>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</si>
  <si>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</si>
  <si>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</si>
  <si>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</si>
  <si>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</si>
  <si>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</si>
  <si>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</si>
  <si>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</si>
  <si>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</si>
  <si>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</si>
  <si>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</si>
  <si>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</si>
  <si>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</si>
  <si>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</si>
  <si>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</si>
  <si>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</si>
  <si>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</si>
  <si>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</si>
  <si>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</si>
  <si>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</si>
  <si>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</si>
  <si>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</si>
  <si>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</si>
  <si>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</si>
  <si>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</si>
  <si>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</si>
  <si>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</si>
  <si>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</si>
  <si>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</si>
  <si>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</si>
  <si>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</si>
  <si>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</si>
  <si>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</si>
  <si>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</si>
  <si>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</si>
  <si>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</si>
  <si>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</si>
  <si>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</si>
  <si>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</si>
  <si>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</si>
  <si>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</si>
  <si>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</si>
  <si>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</si>
  <si>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</si>
  <si>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</si>
  <si>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</si>
  <si>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</si>
  <si>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</si>
  <si>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</si>
  <si>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</si>
  <si>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</si>
  <si>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</si>
  <si>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</si>
  <si>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</si>
  <si>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</si>
  <si>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</si>
  <si>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</si>
  <si>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</si>
  <si>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</si>
  <si>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</si>
  <si>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</si>
  <si>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</si>
  <si>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</si>
  <si>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</si>
  <si>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</si>
  <si>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</si>
  <si>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</si>
  <si>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</si>
  <si>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</si>
  <si>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</si>
  <si>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</si>
  <si>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</si>
  <si>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</si>
  <si>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</si>
  <si>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</si>
  <si>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</si>
  <si>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</si>
  <si>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</si>
  <si>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</si>
  <si>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</si>
  <si>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</si>
  <si>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</si>
  <si>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</si>
  <si>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</si>
  <si>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</si>
  <si>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</si>
  <si>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</si>
  <si>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</si>
  <si>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</si>
  <si>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</si>
  <si>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</si>
  <si>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</si>
  <si>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</si>
  <si>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</si>
  <si>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</si>
  <si>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</si>
  <si>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</si>
  <si>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</si>
  <si>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</si>
  <si>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</si>
  <si>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</si>
  <si>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</si>
  <si>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</si>
  <si>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</si>
  <si>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</si>
  <si>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</si>
  <si>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</si>
  <si>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</si>
  <si>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</si>
  <si>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</si>
  <si>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</si>
  <si>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</si>
  <si>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</si>
  <si>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</si>
  <si>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</si>
  <si>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</si>
  <si>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</si>
  <si>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</si>
  <si>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</si>
  <si>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</si>
  <si>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</si>
  <si>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</si>
  <si>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</si>
  <si>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</si>
  <si>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</si>
  <si>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</si>
  <si>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</si>
  <si>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</si>
  <si>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</si>
  <si>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</si>
  <si>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</si>
  <si>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</si>
  <si>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</si>
  <si>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</si>
  <si>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</si>
  <si>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</si>
  <si>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</si>
  <si>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</si>
  <si>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</si>
  <si>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</si>
  <si>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</si>
  <si>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</si>
  <si>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</si>
  <si>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</si>
  <si>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</si>
  <si>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</si>
  <si>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</si>
  <si>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</si>
  <si>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</si>
  <si>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</si>
  <si>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</si>
  <si>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</si>
  <si>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</si>
  <si>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</si>
  <si>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</si>
  <si>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</si>
  <si>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</si>
  <si>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</si>
  <si>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</si>
  <si>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</si>
  <si>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</si>
  <si>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</si>
  <si>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</si>
  <si>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</si>
  <si>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</si>
  <si>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</si>
  <si>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</si>
  <si>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</si>
  <si>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</si>
  <si>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</si>
  <si>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</si>
  <si>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</si>
  <si>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</si>
  <si>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</si>
  <si>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</si>
  <si>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</si>
  <si>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</si>
  <si>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</si>
  <si>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</si>
  <si>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</si>
  <si>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</si>
  <si>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</si>
  <si>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</si>
  <si>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</si>
  <si>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</si>
  <si>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</si>
  <si>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</si>
  <si>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</si>
  <si>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</si>
  <si>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</si>
  <si>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</si>
  <si>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</si>
  <si>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</si>
  <si>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</si>
  <si>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</si>
  <si>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</si>
  <si>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</si>
  <si>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</si>
  <si>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</si>
  <si>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</si>
  <si>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</si>
  <si>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</si>
  <si>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</si>
  <si>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</si>
  <si>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</si>
  <si>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</si>
  <si>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</si>
  <si>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</si>
  <si>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</si>
  <si>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</si>
  <si>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</si>
  <si>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</si>
  <si>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</si>
  <si>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</si>
  <si>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</si>
  <si>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</si>
  <si>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</si>
  <si>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</si>
  <si>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</si>
  <si>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</si>
  <si>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</si>
  <si>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</si>
  <si>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</si>
  <si>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</si>
  <si>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</si>
  <si>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</si>
  <si>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</si>
  <si>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</si>
  <si>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</si>
  <si>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</si>
  <si>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</si>
  <si>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</si>
  <si>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</si>
  <si>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</si>
  <si>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</si>
  <si>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</si>
  <si>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</si>
  <si>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</si>
  <si>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</si>
  <si>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</si>
  <si>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</si>
  <si>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</si>
  <si>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</si>
  <si>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</si>
  <si>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</si>
  <si>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</si>
  <si>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</si>
  <si>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</si>
  <si>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</si>
  <si>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</si>
  <si>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</si>
  <si>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</si>
  <si>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</si>
  <si>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</si>
  <si>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</si>
  <si>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</si>
  <si>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</si>
  <si>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</si>
  <si>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</si>
  <si>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</si>
  <si>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</si>
  <si>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</si>
  <si>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</si>
  <si>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</si>
  <si>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</si>
  <si>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</si>
  <si>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</si>
  <si>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</si>
  <si>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</si>
  <si>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</si>
  <si>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</si>
  <si>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</si>
  <si>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</si>
  <si>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</si>
  <si>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</si>
  <si>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</si>
  <si>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</si>
  <si>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</si>
  <si>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</si>
  <si>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</si>
  <si>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</si>
  <si>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</si>
  <si>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</si>
  <si>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</si>
  <si>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</si>
  <si>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</si>
  <si>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</si>
  <si>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</si>
  <si>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</si>
  <si>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</si>
  <si>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</si>
  <si>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</si>
  <si>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</si>
  <si>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</si>
  <si>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</si>
  <si>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</si>
  <si>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</si>
  <si>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</si>
  <si>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</si>
  <si>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</si>
  <si>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</si>
  <si>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</si>
  <si>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</si>
  <si>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</si>
  <si>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</si>
  <si>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</si>
  <si>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</si>
  <si>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</si>
  <si>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</si>
  <si>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</si>
  <si>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</si>
  <si>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</si>
  <si>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</si>
  <si>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</si>
  <si>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</si>
  <si>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</si>
  <si>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</si>
  <si>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</si>
  <si>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</si>
  <si>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</si>
  <si>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</si>
  <si>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</si>
  <si>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</si>
  <si>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</si>
  <si>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</si>
  <si>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</si>
  <si>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</si>
  <si>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</si>
  <si>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</si>
  <si>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</si>
  <si>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</si>
  <si>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</si>
  <si>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</si>
  <si>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</si>
  <si>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</si>
  <si>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</si>
  <si>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</si>
  <si>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</si>
  <si>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</si>
  <si>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</si>
  <si>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</si>
  <si>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</si>
  <si>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</si>
  <si>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</si>
  <si>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</si>
  <si>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</si>
  <si>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</si>
  <si>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</si>
  <si>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</si>
  <si>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</si>
  <si>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</si>
  <si>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</si>
  <si>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</si>
  <si>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</si>
  <si>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</si>
  <si>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</si>
  <si>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</si>
  <si>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</si>
  <si>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</si>
  <si>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</si>
  <si>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</si>
  <si>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</si>
  <si>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</si>
  <si>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</si>
  <si>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</si>
  <si>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</si>
  <si>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</si>
  <si>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</si>
  <si>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</si>
  <si>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</si>
  <si>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</si>
  <si>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</si>
  <si>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</si>
  <si>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</si>
  <si>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</si>
  <si>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</si>
  <si>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</si>
  <si>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</si>
  <si>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</si>
  <si>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</si>
  <si>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</si>
  <si>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</si>
  <si>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</si>
  <si>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</si>
  <si>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</si>
  <si>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</si>
  <si>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</si>
  <si>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</si>
  <si>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</si>
  <si>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</si>
  <si>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</si>
  <si>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</si>
  <si>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</si>
  <si>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</si>
  <si>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</si>
  <si>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</si>
  <si>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</si>
  <si>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</si>
  <si>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</si>
  <si>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</si>
  <si>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</si>
  <si>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</si>
  <si>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</si>
  <si>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</si>
  <si>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</si>
  <si>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</si>
  <si>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</si>
  <si>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</si>
  <si>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</si>
  <si>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</si>
  <si>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</si>
  <si>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</si>
  <si>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</si>
  <si>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</si>
  <si>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</si>
  <si>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</si>
  <si>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</si>
  <si>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</si>
  <si>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</si>
  <si>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</si>
  <si>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</si>
  <si>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</si>
  <si>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</si>
  <si>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</si>
  <si>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</si>
  <si>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</si>
  <si>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</si>
  <si>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</si>
  <si>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</si>
  <si>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</si>
  <si>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</si>
  <si>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</si>
  <si>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</si>
  <si>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</si>
  <si>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</si>
  <si>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</si>
  <si>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</si>
  <si>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</si>
  <si>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</si>
  <si>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</si>
  <si>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</si>
  <si>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</si>
  <si>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</si>
  <si>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</si>
  <si>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</si>
  <si>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</si>
  <si>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</si>
  <si>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</si>
  <si>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</si>
  <si>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</si>
  <si>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</si>
  <si>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</si>
  <si>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</si>
  <si>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</si>
  <si>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</si>
  <si>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</si>
  <si>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</si>
  <si>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</si>
  <si>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</si>
  <si>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</si>
  <si>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</si>
  <si>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</si>
  <si>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</si>
  <si>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</si>
  <si>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</si>
  <si>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</si>
  <si>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</si>
  <si>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</si>
  <si>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</si>
  <si>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</si>
  <si>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</si>
  <si>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</si>
  <si>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</si>
  <si>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</si>
  <si>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</si>
  <si>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</si>
  <si>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</si>
  <si>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</si>
  <si>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</si>
  <si>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</si>
  <si>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</si>
  <si>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</si>
  <si>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</si>
  <si>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</si>
  <si>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</si>
  <si>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</si>
  <si>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</si>
  <si>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</si>
  <si>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</si>
  <si>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</si>
  <si>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</si>
  <si>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</si>
  <si>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</si>
  <si>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</si>
  <si>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</si>
  <si>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</si>
  <si>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</si>
  <si>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</si>
  <si>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</si>
  <si>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</si>
  <si>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</si>
  <si>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</si>
  <si>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</si>
  <si>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</si>
  <si>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</si>
  <si>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</si>
  <si>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</si>
  <si>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</si>
  <si>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</si>
  <si>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</si>
  <si>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</si>
  <si>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</si>
  <si>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</si>
  <si>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</si>
  <si>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</si>
  <si>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</si>
  <si>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</si>
  <si>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</si>
  <si>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</si>
  <si>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</si>
  <si>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</si>
  <si>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</si>
  <si>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</si>
  <si>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</si>
  <si>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</si>
  <si>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</si>
  <si>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</si>
  <si>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</si>
  <si>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</si>
  <si>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</si>
  <si>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</si>
  <si>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</si>
  <si>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</si>
  <si>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</si>
  <si>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</si>
  <si>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</si>
  <si>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</si>
  <si>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</si>
  <si>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</si>
  <si>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</si>
  <si>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</si>
  <si>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</si>
  <si>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</si>
  <si>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</si>
  <si>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</si>
  <si>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</si>
  <si>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</si>
  <si>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</si>
  <si>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</si>
  <si>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</si>
  <si>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</si>
  <si>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</si>
  <si>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</si>
  <si>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</si>
  <si>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</si>
  <si>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</si>
  <si>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</si>
  <si>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</si>
  <si>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</si>
  <si>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</si>
  <si>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</si>
  <si>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</si>
  <si>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</si>
  <si>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</si>
  <si>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</si>
  <si>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</si>
  <si>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</si>
  <si>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</si>
  <si>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</si>
  <si>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</si>
  <si>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</si>
  <si>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</si>
  <si>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</si>
  <si>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</si>
  <si>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</si>
  <si>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</si>
  <si>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</si>
  <si>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</si>
  <si>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</si>
  <si>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</si>
  <si>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</si>
  <si>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</si>
  <si>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</si>
  <si>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</si>
  <si>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</si>
  <si>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</si>
  <si>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</si>
  <si>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</si>
  <si>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</si>
  <si>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</si>
  <si>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</si>
  <si>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</si>
  <si>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</si>
  <si>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</si>
  <si>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</si>
  <si>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</si>
  <si>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</si>
  <si>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</si>
  <si>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</si>
  <si>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</si>
  <si>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</si>
  <si>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</si>
  <si>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</si>
  <si>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</si>
  <si>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</si>
  <si>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</si>
  <si>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</si>
  <si>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</si>
  <si>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</si>
  <si>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</si>
  <si>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</si>
  <si>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</si>
  <si>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</si>
  <si>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</si>
  <si>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</si>
  <si>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</si>
  <si>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</si>
  <si>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</si>
  <si>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</si>
  <si>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</si>
  <si>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</si>
  <si>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</si>
  <si>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</si>
  <si>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</si>
  <si>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</si>
  <si>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</si>
  <si>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</si>
  <si>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</si>
  <si>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</si>
  <si>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</si>
  <si>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</si>
  <si>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</si>
  <si>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</si>
  <si>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</si>
  <si>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</si>
  <si>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</si>
  <si>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</si>
  <si>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</si>
  <si>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</si>
  <si>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</si>
  <si>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</si>
  <si>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</si>
  <si>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</si>
  <si>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</si>
  <si>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</si>
  <si>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</si>
  <si>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</si>
  <si>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</si>
  <si>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</si>
  <si>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</si>
  <si>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</si>
  <si>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</si>
  <si>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</si>
  <si>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</si>
  <si>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</si>
  <si>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</si>
  <si>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</si>
  <si>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</si>
  <si>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</si>
  <si>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</si>
  <si>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</si>
  <si>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</si>
  <si>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</si>
  <si>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</si>
  <si>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</si>
  <si>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</si>
  <si>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</si>
  <si>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</si>
  <si>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</si>
  <si>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</si>
  <si>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</si>
  <si>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</si>
  <si>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</si>
  <si>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</si>
  <si>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</si>
  <si>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</si>
  <si>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</si>
  <si>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</si>
  <si>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</si>
  <si>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</si>
  <si>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</si>
  <si>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</si>
  <si>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</si>
  <si>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</si>
  <si>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</si>
  <si>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</si>
  <si>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</si>
  <si>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</si>
  <si>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</si>
  <si>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</si>
  <si>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</si>
  <si>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</si>
  <si>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</si>
  <si>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</si>
  <si>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</si>
  <si>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</si>
  <si>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</si>
  <si>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</si>
  <si>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</si>
  <si>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</si>
  <si>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</si>
  <si>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</si>
  <si>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</si>
  <si>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</si>
  <si>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</si>
  <si>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</si>
  <si>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</si>
  <si>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</si>
  <si>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</si>
  <si>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</si>
  <si>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</si>
  <si>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</si>
  <si>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</si>
  <si>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</si>
  <si>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</si>
  <si>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</si>
  <si>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</si>
  <si>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</si>
  <si>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</si>
  <si>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</si>
  <si>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</si>
  <si>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</si>
  <si>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</si>
  <si>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</si>
  <si>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</si>
  <si>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</si>
  <si>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</si>
  <si>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</si>
  <si>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</si>
  <si>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</si>
  <si>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</si>
  <si>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</si>
  <si>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</si>
  <si>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</si>
  <si>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</si>
  <si>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</si>
  <si>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</si>
  <si>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</si>
  <si>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</si>
  <si>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</si>
  <si>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</si>
  <si>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</si>
  <si>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</si>
  <si>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</si>
  <si>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</si>
  <si>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</si>
  <si>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</si>
  <si>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</si>
  <si>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</si>
  <si>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</si>
  <si>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</si>
  <si>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</si>
  <si>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</si>
  <si>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</si>
  <si>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</si>
  <si>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</si>
  <si>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</si>
  <si>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</si>
  <si>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</si>
  <si>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</si>
  <si>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</si>
  <si>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</si>
  <si>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</si>
  <si>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</si>
  <si>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</si>
  <si>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</si>
  <si>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</si>
  <si>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</si>
  <si>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</si>
  <si>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</si>
  <si>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</si>
  <si>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</si>
  <si>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</si>
  <si>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</si>
  <si>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</si>
  <si>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</si>
  <si>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</si>
  <si>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</si>
  <si>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</si>
  <si>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</si>
  <si>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</si>
  <si>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</si>
  <si>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</si>
  <si>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</si>
  <si>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</si>
  <si>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</si>
  <si>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</si>
  <si>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</si>
  <si>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</si>
  <si>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</si>
  <si>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</si>
  <si>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</si>
  <si>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</si>
  <si>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</si>
  <si>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</si>
  <si>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</si>
  <si>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</si>
  <si>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</si>
  <si>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</si>
  <si>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</si>
  <si>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</si>
  <si>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</si>
  <si>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</si>
  <si>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</si>
  <si>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</si>
  <si>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</si>
  <si>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</si>
  <si>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</si>
  <si>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</si>
  <si>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</si>
  <si>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</si>
  <si>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</si>
  <si>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</si>
  <si>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</si>
  <si>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</si>
  <si>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</si>
  <si>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</si>
  <si>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</si>
  <si>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</si>
  <si>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</si>
  <si>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</si>
  <si>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</si>
  <si>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</si>
  <si>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</si>
  <si>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</si>
  <si>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</si>
  <si>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</si>
  <si>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</si>
  <si>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</si>
  <si>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</si>
  <si>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</si>
  <si>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</si>
  <si>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</si>
  <si>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</si>
  <si>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</si>
  <si>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</si>
  <si>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</si>
  <si>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</si>
  <si>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</si>
  <si>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</si>
  <si>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</si>
  <si>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</si>
  <si>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</si>
  <si>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</si>
  <si>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</si>
  <si>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</si>
  <si>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</si>
  <si>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</si>
  <si>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</si>
  <si>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</si>
  <si>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</si>
  <si>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</si>
  <si>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</si>
  <si>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</si>
  <si>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</si>
  <si>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</si>
  <si>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</si>
  <si>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</si>
  <si>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</si>
  <si>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</si>
  <si>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</si>
  <si>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</si>
  <si>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</si>
  <si>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</si>
  <si>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</si>
  <si>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</si>
  <si>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</si>
  <si>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</si>
  <si>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</si>
  <si>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</si>
  <si>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</si>
  <si>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</si>
  <si>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</si>
  <si>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</si>
  <si>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</si>
  <si>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</si>
  <si>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</si>
  <si>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</si>
  <si>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</si>
  <si>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</si>
  <si>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</si>
  <si>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</si>
  <si>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</si>
  <si>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</si>
  <si>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</si>
  <si>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</si>
  <si>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</si>
  <si>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</si>
  <si>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</si>
  <si>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</si>
  <si>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</si>
  <si>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</si>
  <si>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</si>
  <si>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</si>
  <si>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</si>
  <si>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</si>
  <si>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</si>
  <si>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</si>
  <si>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</si>
  <si>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</si>
  <si>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</si>
  <si>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</si>
  <si>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</si>
  <si>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</si>
  <si>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</si>
  <si>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</si>
  <si>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</si>
  <si>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</si>
  <si>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</si>
  <si>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</si>
  <si>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</si>
  <si>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</si>
  <si>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</si>
  <si>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</si>
  <si>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</si>
  <si>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</si>
  <si>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</si>
  <si>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</si>
  <si>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</si>
  <si>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</si>
  <si>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</si>
  <si>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</si>
  <si>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</si>
  <si>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</si>
  <si>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</si>
  <si>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</si>
  <si>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</si>
  <si>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</si>
  <si>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</si>
  <si>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</si>
  <si>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</si>
  <si>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</si>
  <si>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</si>
  <si>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</si>
  <si>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</si>
  <si>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</si>
  <si>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</si>
  <si>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</si>
  <si>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</si>
  <si>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</si>
  <si>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</si>
  <si>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</si>
  <si>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</si>
  <si>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</si>
  <si>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</si>
  <si>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</si>
  <si>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</si>
  <si>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</si>
  <si>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</si>
  <si>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</si>
  <si>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</si>
  <si>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</si>
  <si>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</si>
  <si>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</si>
  <si>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</si>
  <si>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</si>
  <si>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</si>
  <si>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</si>
  <si>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</si>
  <si>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</si>
  <si>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</si>
  <si>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</si>
  <si>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</si>
  <si>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</si>
  <si>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</si>
  <si>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</si>
  <si>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</si>
  <si>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</si>
  <si>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</si>
  <si>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</si>
  <si>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</si>
  <si>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</si>
  <si>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</si>
  <si>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</si>
  <si>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</si>
  <si>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</si>
  <si>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</si>
  <si>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</si>
  <si>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</si>
  <si>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</si>
  <si>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</si>
  <si>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</si>
  <si>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</si>
  <si>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</si>
  <si>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</si>
  <si>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</si>
  <si>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</si>
  <si>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</si>
  <si>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</si>
  <si>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</si>
  <si>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</si>
  <si>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</si>
  <si>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</si>
  <si>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</si>
  <si>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</si>
  <si>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</si>
  <si>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</si>
  <si>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</si>
  <si>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</si>
  <si>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</si>
  <si>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</si>
  <si>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</si>
  <si>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</si>
  <si>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</si>
  <si>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</si>
  <si>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</si>
  <si>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</si>
  <si>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</si>
  <si>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</si>
  <si>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</si>
  <si>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</si>
  <si>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</si>
  <si>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</si>
  <si>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</si>
  <si>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</si>
  <si>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</si>
  <si>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</si>
  <si>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</si>
  <si>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</si>
  <si>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</si>
  <si>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</si>
  <si>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</si>
  <si>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</si>
  <si>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</si>
  <si>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</si>
  <si>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</si>
  <si>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</si>
  <si>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</si>
  <si>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</si>
  <si>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</si>
  <si>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</si>
  <si>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</si>
  <si>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</si>
  <si>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</si>
  <si>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</si>
  <si>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</si>
  <si>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</si>
  <si>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</si>
  <si>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</si>
  <si>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</si>
  <si>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</si>
  <si>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</si>
  <si>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</si>
  <si>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</si>
  <si>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</si>
  <si>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</si>
  <si>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</si>
  <si>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</si>
  <si>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</si>
  <si>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</si>
  <si>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</si>
  <si>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</si>
  <si>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</si>
  <si>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</si>
  <si>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</si>
  <si>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</si>
  <si>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</si>
  <si>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</si>
  <si>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</si>
  <si>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</si>
  <si>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</si>
  <si>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</si>
  <si>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</si>
  <si>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</si>
  <si>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</si>
  <si>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</si>
  <si>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</si>
  <si>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</si>
  <si>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</si>
  <si>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</si>
  <si>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</si>
  <si>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</si>
  <si>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</si>
  <si>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</si>
  <si>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</si>
  <si>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</si>
  <si>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</si>
  <si>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</si>
  <si>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</si>
  <si>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</si>
  <si>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</si>
  <si>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</si>
  <si>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</si>
  <si>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</si>
  <si>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</si>
  <si>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</si>
  <si>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</si>
  <si>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</si>
  <si>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</si>
  <si>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</si>
  <si>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</si>
  <si>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</si>
  <si>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</si>
  <si>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</si>
  <si>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</si>
  <si>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</si>
  <si>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</si>
  <si>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</si>
  <si>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</si>
  <si>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</si>
  <si>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</si>
  <si>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</si>
  <si>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</si>
  <si>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</si>
  <si>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</si>
  <si>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</si>
  <si>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</si>
  <si>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</si>
  <si>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</si>
  <si>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</si>
  <si>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</si>
  <si>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</si>
  <si>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</si>
  <si>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</si>
  <si>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</si>
  <si>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</si>
  <si>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</si>
  <si>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</si>
  <si>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</si>
  <si>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</si>
  <si>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</si>
  <si>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</si>
  <si>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</si>
  <si>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</si>
  <si>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</si>
  <si>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</si>
  <si>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</si>
  <si>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</si>
  <si>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</si>
  <si>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</si>
  <si>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</si>
  <si>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</si>
  <si>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</si>
  <si>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</si>
  <si>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</si>
  <si>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</si>
  <si>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</si>
  <si>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</si>
  <si>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</si>
  <si>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</si>
  <si>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</si>
  <si>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</si>
  <si>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</si>
  <si>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</si>
  <si>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</si>
  <si>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</si>
  <si>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</si>
  <si>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</si>
  <si>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</si>
  <si>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</si>
  <si>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</si>
  <si>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</si>
  <si>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</si>
  <si>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</si>
  <si>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</si>
  <si>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</si>
  <si>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</si>
  <si>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</si>
  <si>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</si>
  <si>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</si>
  <si>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</si>
  <si>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</si>
  <si>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</si>
  <si>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</si>
  <si>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</si>
  <si>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</si>
  <si>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</si>
  <si>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</si>
  <si>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</si>
  <si>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</si>
  <si>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</si>
  <si>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</si>
  <si>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</si>
  <si>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</si>
  <si>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</si>
  <si>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</si>
  <si>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</si>
  <si>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</si>
  <si>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</si>
  <si>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</si>
  <si>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</si>
  <si>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</si>
  <si>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</si>
  <si>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</si>
  <si>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</si>
  <si>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</si>
  <si>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</si>
  <si>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</si>
  <si>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</si>
  <si>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</si>
  <si>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</si>
  <si>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</si>
  <si>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</si>
  <si>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</si>
  <si>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</si>
  <si>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</si>
  <si>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</si>
  <si>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</si>
  <si>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</si>
  <si>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</si>
  <si>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</si>
  <si>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</si>
  <si>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</si>
  <si>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</si>
  <si>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</si>
  <si>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</si>
  <si>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</si>
  <si>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</si>
  <si>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</si>
  <si>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</si>
  <si>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</si>
  <si>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</si>
  <si>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</si>
  <si>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</si>
  <si>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</si>
  <si>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</si>
  <si>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</si>
  <si>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</si>
  <si>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</si>
  <si>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</si>
  <si>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</si>
  <si>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</si>
  <si>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</si>
  <si>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</si>
  <si>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</si>
  <si>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</si>
  <si>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</si>
  <si>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</si>
  <si>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</si>
  <si>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</si>
  <si>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</si>
  <si>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</si>
  <si>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</si>
  <si>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</si>
  <si>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</si>
  <si>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</si>
  <si>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</si>
  <si>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</si>
  <si>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</si>
  <si>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</si>
  <si>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</si>
  <si>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</si>
  <si>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</si>
  <si>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</si>
  <si>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</si>
  <si>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</si>
  <si>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</si>
  <si>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</si>
  <si>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</si>
  <si>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</si>
  <si>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</si>
  <si>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</si>
  <si>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</si>
  <si>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</si>
  <si>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</si>
  <si>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</si>
  <si>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</si>
  <si>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</si>
  <si>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</si>
  <si>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</si>
  <si>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</si>
  <si>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</si>
  <si>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</si>
  <si>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</si>
  <si>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</si>
  <si>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</si>
  <si>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</si>
  <si>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</si>
  <si>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</si>
  <si>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</si>
  <si>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</si>
  <si>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</si>
  <si>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</si>
  <si>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</si>
  <si>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</si>
  <si>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</si>
  <si>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</si>
  <si>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</si>
  <si>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</si>
  <si>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</si>
  <si>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</si>
  <si>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</si>
  <si>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</si>
  <si>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</si>
  <si>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</si>
  <si>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</si>
  <si>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</si>
  <si>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</si>
  <si>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</si>
  <si>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</si>
  <si>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</si>
  <si>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</si>
  <si>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</si>
  <si>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</si>
  <si>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</si>
  <si>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</si>
  <si>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</si>
  <si>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</si>
  <si>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</si>
  <si>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</si>
  <si>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</si>
  <si>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</si>
  <si>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</si>
  <si>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</si>
  <si>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</si>
  <si>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</si>
  <si>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</si>
  <si>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</si>
  <si>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</si>
  <si>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</si>
  <si>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</si>
  <si>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</si>
  <si>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</si>
  <si>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</si>
  <si>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</si>
  <si>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</si>
  <si>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</si>
  <si>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</si>
  <si>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</si>
  <si>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</si>
  <si>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</si>
  <si>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</si>
  <si>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</si>
  <si>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</si>
  <si>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</si>
  <si>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</si>
  <si>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</si>
  <si>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</si>
  <si>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</si>
  <si>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</si>
  <si>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</si>
  <si>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</si>
  <si>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</si>
  <si>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</si>
  <si>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</si>
  <si>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</si>
  <si>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</si>
  <si>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</si>
  <si>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</si>
  <si>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</si>
  <si>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</si>
  <si>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</si>
  <si>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</si>
  <si>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</si>
  <si>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</si>
  <si>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</si>
  <si>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</si>
  <si>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</si>
  <si>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</si>
  <si>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</si>
  <si>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</si>
  <si>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</si>
  <si>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</si>
  <si>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</si>
  <si>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</si>
  <si>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</si>
  <si>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</si>
  <si>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</si>
  <si>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</si>
  <si>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</si>
  <si>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</si>
  <si>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</si>
  <si>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</si>
  <si>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</si>
  <si>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</si>
  <si>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</si>
  <si>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</si>
  <si>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</si>
  <si>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</si>
  <si>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</si>
  <si>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</si>
  <si>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</si>
  <si>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</si>
  <si>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</si>
  <si>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</si>
  <si>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</si>
  <si>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</si>
  <si>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</si>
  <si>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</si>
  <si>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</si>
  <si>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</si>
  <si>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</si>
  <si>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</si>
  <si>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</si>
  <si>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</si>
  <si>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</si>
  <si>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</si>
  <si>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</si>
  <si>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</si>
  <si>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</si>
  <si>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</si>
  <si>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</si>
  <si>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</si>
  <si>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</si>
  <si>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</si>
  <si>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</si>
  <si>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</si>
  <si>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</si>
  <si>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</si>
  <si>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</si>
  <si>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</si>
  <si>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</si>
  <si>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</si>
  <si>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</si>
  <si>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</si>
  <si>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</si>
  <si>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</si>
  <si>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</si>
  <si>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</si>
  <si>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</si>
  <si>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</si>
  <si>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</si>
  <si>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</si>
  <si>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</si>
  <si>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</si>
  <si>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</si>
  <si>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</si>
  <si>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</si>
  <si>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</si>
  <si>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</si>
  <si>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</si>
  <si>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</si>
  <si>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</si>
  <si>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</si>
  <si>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</si>
  <si>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</si>
  <si>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</si>
  <si>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</si>
  <si>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</si>
  <si>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</si>
  <si>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</si>
  <si>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</si>
  <si>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</si>
  <si>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</si>
  <si>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</si>
  <si>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</si>
  <si>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</si>
  <si>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</si>
  <si>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</si>
  <si>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</si>
  <si>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</si>
  <si>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</si>
  <si>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</si>
  <si>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</si>
  <si>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</si>
  <si>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</si>
  <si>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</si>
  <si>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</si>
  <si>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</si>
  <si>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</si>
  <si>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</si>
  <si>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</si>
  <si>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</si>
  <si>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</si>
  <si>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</si>
  <si>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</si>
  <si>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</si>
  <si>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</si>
  <si>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</si>
  <si>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</si>
  <si>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</si>
  <si>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</si>
  <si>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</si>
  <si>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</si>
  <si>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</si>
  <si>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</si>
  <si>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</si>
  <si>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</si>
  <si>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</si>
  <si>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</si>
  <si>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</si>
  <si>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</si>
  <si>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</si>
  <si>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</si>
  <si>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</si>
  <si>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</si>
  <si>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</si>
  <si>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</si>
  <si>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</si>
  <si>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</si>
  <si>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</si>
  <si>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</si>
  <si>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</si>
  <si>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</si>
  <si>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</si>
  <si>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</si>
  <si>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</si>
  <si>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</si>
  <si>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</si>
  <si>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</si>
  <si>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</si>
  <si>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</si>
  <si>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</si>
  <si>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</si>
  <si>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</si>
  <si>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</si>
  <si>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</si>
  <si>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</si>
  <si>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</si>
  <si>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</si>
  <si>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</si>
  <si>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</si>
  <si>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</si>
  <si>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</si>
  <si>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</si>
  <si>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</si>
  <si>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</si>
  <si>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</si>
  <si>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</si>
  <si>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</si>
  <si>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</si>
  <si>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</si>
  <si>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</si>
  <si>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</si>
  <si>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</si>
  <si>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</si>
  <si>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</si>
  <si>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</si>
  <si>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</si>
  <si>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</si>
  <si>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</si>
  <si>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</si>
  <si>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</si>
  <si>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</si>
  <si>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</si>
  <si>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</si>
  <si>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</si>
  <si>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</si>
  <si>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</si>
  <si>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</si>
  <si>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</si>
  <si>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</si>
  <si>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</si>
  <si>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</si>
  <si>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</si>
  <si>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</si>
  <si>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</si>
  <si>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</si>
  <si>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</si>
  <si>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</si>
  <si>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</si>
  <si>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</si>
  <si>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</si>
  <si>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</si>
  <si>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</si>
  <si>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</si>
  <si>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</si>
  <si>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</si>
  <si>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</si>
  <si>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</si>
  <si>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</si>
  <si>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</si>
  <si>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</si>
  <si>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</si>
  <si>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</si>
  <si>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</si>
  <si>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</si>
  <si>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</si>
  <si>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</si>
  <si>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</si>
  <si>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</si>
  <si>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</si>
  <si>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</si>
  <si>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</si>
  <si>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</si>
  <si>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</si>
  <si>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</si>
  <si>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</si>
  <si>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</si>
  <si>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</si>
  <si>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</si>
  <si>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</si>
  <si>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</si>
  <si>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</si>
  <si>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</si>
  <si>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</si>
  <si>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</si>
  <si>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</si>
  <si>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</si>
  <si>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</si>
  <si>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</si>
  <si>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</si>
  <si>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</si>
  <si>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</si>
  <si>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</si>
  <si>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</si>
  <si>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</si>
  <si>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</si>
  <si>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</si>
  <si>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</si>
  <si>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</si>
  <si>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</si>
  <si>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</si>
  <si>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</si>
  <si>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</si>
  <si>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</si>
  <si>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</si>
  <si>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</si>
  <si>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</si>
  <si>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</si>
  <si>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</si>
  <si>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</si>
  <si>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</si>
  <si>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</si>
  <si>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</si>
  <si>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</si>
  <si>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</si>
  <si>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</si>
  <si>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</si>
  <si>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</si>
  <si>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</si>
  <si>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</si>
  <si>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</si>
  <si>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</si>
  <si>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</si>
  <si>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</si>
  <si>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</si>
  <si>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</si>
  <si>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</si>
  <si>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</si>
  <si>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</si>
  <si>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</si>
  <si>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</si>
  <si>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</si>
  <si>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</si>
  <si>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</si>
  <si>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</si>
  <si>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</si>
  <si>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</si>
  <si>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</si>
  <si>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</si>
  <si>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</si>
  <si>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</si>
  <si>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</si>
  <si>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</si>
  <si>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</si>
  <si>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</si>
  <si>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</si>
  <si>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</si>
  <si>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</si>
  <si>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</si>
  <si>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</si>
  <si>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</si>
  <si>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</si>
  <si>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</si>
  <si>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</si>
  <si>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</si>
  <si>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</si>
  <si>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</si>
  <si>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</si>
  <si>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</si>
  <si>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</si>
  <si>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</si>
  <si>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</si>
  <si>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</si>
  <si>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</si>
  <si>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</si>
  <si>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</si>
  <si>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</si>
  <si>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</si>
  <si>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</si>
  <si>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</si>
  <si>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</si>
  <si>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</si>
  <si>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</si>
  <si>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</si>
  <si>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</si>
  <si>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</si>
  <si>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</si>
  <si>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</si>
  <si>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</si>
  <si>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</si>
  <si>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</si>
  <si>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</si>
  <si>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</si>
  <si>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</si>
  <si>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</si>
  <si>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</si>
  <si>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</si>
  <si>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</si>
  <si>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</si>
  <si>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</si>
  <si>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</si>
  <si>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</si>
  <si>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</si>
  <si>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</si>
  <si>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</si>
  <si>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</si>
  <si>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</si>
  <si>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</si>
  <si>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</si>
  <si>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</si>
  <si>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</si>
  <si>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</si>
  <si>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</si>
  <si>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</si>
  <si>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</si>
  <si>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</si>
  <si>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</si>
  <si>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</si>
  <si>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</si>
  <si>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</si>
  <si>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</si>
  <si>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</si>
  <si>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</si>
  <si>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</si>
  <si>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</si>
  <si>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</si>
  <si>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</si>
  <si>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</si>
  <si>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</si>
  <si>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</si>
  <si>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</si>
  <si>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</si>
  <si>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</si>
  <si>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</si>
  <si>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</si>
  <si>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</si>
  <si>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</si>
  <si>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</si>
  <si>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</si>
  <si>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</si>
  <si>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</si>
  <si>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</si>
  <si>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</si>
  <si>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</si>
  <si>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</si>
  <si>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</si>
  <si>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</si>
  <si>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</si>
  <si>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</si>
  <si>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</si>
  <si>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</si>
  <si>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</si>
  <si>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</si>
  <si>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</si>
  <si>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</si>
  <si>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</si>
  <si>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</si>
  <si>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</si>
  <si>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</si>
  <si>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</si>
  <si>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</si>
  <si>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</si>
  <si>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</si>
  <si>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</si>
  <si>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</si>
  <si>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</si>
  <si>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</si>
  <si>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</si>
  <si>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</si>
  <si>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</si>
  <si>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</si>
  <si>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</si>
  <si>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</si>
  <si>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</si>
  <si>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</si>
  <si>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</si>
  <si>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</si>
  <si>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</si>
  <si>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</si>
  <si>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</si>
  <si>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</si>
  <si>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</si>
  <si>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</si>
  <si>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</si>
  <si>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</si>
  <si>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</si>
  <si>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</si>
  <si>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</si>
  <si>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</si>
  <si>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</si>
  <si>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</si>
  <si>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</si>
  <si>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</si>
  <si>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</si>
  <si>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</si>
  <si>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</si>
  <si>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</si>
  <si>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</si>
  <si>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</si>
  <si>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</si>
  <si>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</si>
  <si>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</si>
  <si>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</si>
  <si>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</si>
  <si>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</si>
  <si>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</si>
  <si>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</si>
  <si>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</si>
  <si>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</si>
  <si>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</si>
  <si>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</si>
  <si>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</si>
  <si>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</si>
  <si>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</si>
  <si>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</si>
  <si>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</si>
  <si>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</si>
  <si>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</si>
  <si>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</si>
  <si>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</si>
  <si>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</si>
  <si>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</si>
  <si>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</si>
  <si>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</si>
  <si>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</si>
  <si>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</si>
  <si>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</si>
  <si>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</si>
  <si>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</si>
  <si>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</si>
  <si>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</si>
  <si>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</si>
  <si>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</si>
  <si>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</si>
  <si>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</si>
  <si>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</si>
  <si>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</si>
  <si>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</si>
  <si>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</si>
  <si>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</si>
  <si>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</si>
  <si>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</si>
  <si>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</si>
  <si>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</si>
  <si>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</si>
  <si>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</si>
  <si>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</si>
  <si>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</si>
  <si>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</si>
  <si>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</si>
  <si>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</si>
  <si>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</si>
  <si>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</si>
  <si>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</si>
  <si>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</si>
  <si>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</si>
  <si>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</si>
  <si>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</si>
  <si>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</si>
  <si>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</si>
  <si>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</si>
  <si>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</si>
  <si>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</si>
  <si>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</si>
  <si>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</si>
  <si>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</si>
  <si>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</si>
  <si>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</si>
  <si>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</si>
  <si>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</si>
  <si>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</si>
  <si>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</si>
  <si>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</si>
  <si>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</si>
  <si>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</si>
  <si>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</si>
  <si>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</si>
  <si>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</si>
  <si>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</si>
  <si>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</si>
  <si>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</si>
  <si>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</si>
  <si>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</si>
  <si>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</si>
  <si>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</si>
  <si>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</si>
  <si>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</si>
  <si>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</si>
  <si>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</si>
  <si>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</si>
  <si>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</si>
  <si>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</si>
  <si>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</si>
  <si>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</si>
  <si>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</si>
  <si>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</si>
  <si>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</si>
  <si>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</si>
  <si>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</si>
  <si>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</si>
  <si>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</si>
  <si>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</si>
  <si>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</si>
  <si>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</si>
  <si>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</si>
  <si>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</si>
  <si>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</si>
  <si>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</si>
  <si>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</si>
  <si>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</si>
  <si>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</si>
  <si>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</si>
  <si>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</si>
  <si>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</si>
  <si>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</si>
  <si>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</si>
  <si>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</si>
  <si>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</si>
  <si>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</si>
  <si>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</si>
  <si>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</si>
  <si>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</si>
  <si>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</si>
  <si>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</si>
  <si>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</si>
  <si>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</si>
  <si>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</si>
  <si>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</si>
  <si>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</si>
  <si>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</si>
  <si>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</si>
  <si>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</si>
  <si>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</si>
  <si>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</si>
  <si>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</si>
  <si>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</si>
  <si>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</si>
  <si>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</si>
  <si>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</si>
  <si>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</si>
  <si>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</si>
  <si>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</si>
  <si>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</si>
  <si>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</si>
  <si>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</si>
  <si>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</si>
  <si>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</si>
  <si>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</si>
  <si>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</si>
  <si>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</si>
  <si>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</si>
  <si>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</si>
  <si>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</si>
  <si>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</si>
  <si>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</si>
  <si>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</si>
  <si>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</si>
  <si>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</si>
  <si>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</si>
  <si>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</si>
  <si>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</si>
  <si>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</si>
  <si>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</si>
  <si>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</si>
  <si>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</si>
  <si>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</si>
  <si>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</si>
  <si>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</si>
  <si>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</si>
  <si>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</si>
  <si>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</si>
  <si>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</si>
  <si>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</si>
  <si>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</si>
  <si>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</si>
  <si>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</si>
  <si>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</si>
  <si>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</si>
  <si>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</si>
  <si>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</si>
  <si>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</si>
  <si>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</si>
  <si>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</si>
  <si>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</si>
  <si>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</si>
  <si>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</si>
  <si>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</si>
  <si>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</si>
  <si>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</si>
  <si>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</si>
  <si>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</si>
  <si>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</si>
  <si>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</si>
  <si>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</si>
  <si>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</si>
  <si>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</si>
  <si>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</si>
  <si>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</si>
  <si>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</si>
  <si>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</si>
  <si>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</si>
  <si>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</si>
  <si>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</si>
  <si>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</si>
  <si>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</si>
  <si>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</si>
  <si>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</si>
  <si>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</si>
  <si>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</si>
  <si>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</si>
  <si>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</si>
  <si>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</si>
  <si>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</si>
  <si>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</si>
  <si>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</si>
  <si>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</si>
  <si>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</si>
  <si>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</si>
  <si>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</si>
  <si>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</si>
  <si>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</si>
  <si>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</si>
  <si>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</si>
  <si>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</si>
  <si>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</si>
  <si>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</si>
  <si>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</si>
  <si>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</si>
  <si>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</si>
  <si>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</si>
  <si>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</si>
  <si>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</si>
  <si>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</si>
  <si>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</si>
  <si>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</si>
  <si>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</si>
  <si>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</si>
  <si>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</si>
  <si>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</si>
  <si>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</si>
  <si>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</si>
  <si>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</si>
  <si>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</si>
  <si>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</si>
  <si>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</si>
  <si>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</si>
  <si>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</si>
  <si>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</si>
  <si>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</si>
  <si>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</si>
  <si>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</si>
  <si>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</si>
  <si>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</si>
  <si>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</si>
  <si>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</si>
  <si>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</si>
  <si>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</si>
  <si>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</si>
  <si>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</si>
  <si>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</si>
  <si>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</si>
  <si>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</si>
  <si>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</si>
  <si>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</si>
  <si>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</si>
  <si>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</si>
  <si>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</si>
  <si>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</si>
  <si>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</si>
  <si>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</si>
  <si>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</si>
  <si>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</si>
  <si>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</si>
  <si>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</si>
  <si>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</si>
  <si>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</si>
  <si>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</si>
  <si>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</si>
  <si>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</si>
  <si>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</si>
  <si>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</si>
  <si>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</si>
  <si>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</si>
  <si>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</si>
  <si>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</si>
  <si>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</si>
  <si>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</si>
  <si>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</si>
  <si>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</si>
  <si>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</si>
  <si>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</si>
  <si>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</si>
  <si>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</si>
  <si>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</si>
  <si>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</si>
  <si>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</si>
  <si>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</si>
  <si>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</si>
  <si>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</si>
  <si>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</si>
  <si>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</si>
  <si>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</si>
  <si>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</si>
  <si>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</si>
  <si>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</si>
  <si>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</si>
  <si>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</si>
  <si>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</si>
  <si>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</si>
  <si>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</si>
  <si>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</si>
  <si>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</si>
  <si>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</si>
  <si>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</si>
  <si>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</si>
  <si>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</si>
  <si>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</si>
  <si>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</si>
  <si>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</si>
  <si>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</si>
  <si>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</si>
  <si>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</si>
  <si>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</si>
  <si>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</si>
  <si>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</si>
  <si>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</si>
  <si>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</si>
  <si>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</si>
  <si>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</si>
  <si>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</si>
  <si>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</si>
  <si>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</si>
  <si>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</si>
  <si>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</si>
  <si>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</si>
  <si>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</si>
  <si>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</si>
  <si>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</si>
  <si>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</si>
  <si>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</si>
  <si>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</si>
  <si>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</si>
  <si>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</si>
  <si>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</si>
  <si>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</si>
  <si>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</si>
  <si>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</si>
  <si>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</si>
  <si>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</si>
  <si>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</si>
  <si>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</si>
  <si>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</si>
  <si>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</si>
  <si>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</si>
  <si>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</si>
  <si>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</si>
  <si>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</si>
  <si>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</si>
  <si>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</si>
  <si>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</si>
  <si>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</si>
  <si>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</si>
  <si>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</si>
  <si>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</si>
  <si>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</si>
  <si>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</si>
  <si>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</si>
  <si>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</si>
  <si>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</si>
  <si>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</si>
  <si>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</si>
  <si>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</si>
  <si>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</si>
  <si>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</si>
  <si>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</si>
  <si>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</si>
  <si>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</si>
  <si>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</si>
  <si>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</si>
  <si>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</si>
  <si>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</si>
  <si>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</si>
  <si>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</si>
  <si>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</si>
  <si>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</si>
  <si>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</si>
  <si>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</si>
  <si>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</si>
  <si>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</si>
  <si>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</si>
  <si>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</si>
  <si>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</si>
  <si>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</si>
  <si>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</si>
  <si>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</si>
  <si>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</si>
  <si>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</si>
  <si>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</si>
  <si>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</si>
  <si>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</si>
  <si>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</si>
  <si>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</si>
  <si>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</si>
  <si>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</si>
  <si>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</si>
  <si>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</si>
  <si>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</si>
  <si>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</si>
  <si>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</si>
  <si>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</si>
  <si>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</si>
  <si>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</si>
  <si>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</si>
  <si>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</si>
  <si>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</si>
  <si>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</si>
  <si>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</si>
  <si>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</si>
  <si>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</si>
  <si>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</si>
  <si>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</si>
  <si>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</si>
  <si>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</si>
  <si>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</si>
  <si>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</si>
  <si>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</si>
  <si>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</si>
  <si>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</si>
  <si>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</si>
  <si>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</si>
  <si>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</si>
  <si>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</si>
  <si>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</si>
  <si>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</si>
  <si>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</si>
  <si>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</si>
  <si>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</si>
  <si>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</si>
  <si>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</si>
  <si>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</si>
  <si>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</si>
  <si>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</si>
  <si>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</si>
  <si>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</si>
  <si>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</si>
  <si>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</si>
  <si>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</si>
  <si>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</si>
  <si>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</si>
  <si>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</si>
  <si>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</si>
  <si>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</si>
  <si>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</si>
  <si>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</si>
  <si>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</si>
  <si>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</si>
  <si>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</si>
  <si>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</si>
  <si>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</si>
  <si>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</si>
  <si>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</si>
  <si>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</si>
  <si>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</si>
  <si>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</si>
  <si>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</si>
  <si>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</si>
  <si>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</si>
  <si>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</si>
  <si>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</si>
  <si>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</si>
  <si>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</si>
  <si>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</si>
  <si>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</si>
  <si>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</si>
  <si>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</si>
  <si>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</si>
  <si>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</si>
  <si>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</si>
  <si>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</si>
  <si>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</si>
  <si>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</si>
  <si>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</si>
  <si>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</si>
  <si>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</si>
  <si>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</si>
  <si>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</si>
  <si>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</si>
  <si>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</si>
  <si>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</si>
  <si>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</si>
  <si>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</si>
  <si>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</si>
  <si>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</si>
  <si>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</si>
  <si>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</si>
  <si>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</si>
  <si>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</si>
  <si>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</si>
  <si>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</si>
  <si>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</si>
  <si>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</si>
  <si>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</si>
  <si>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</si>
  <si>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</si>
  <si>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</si>
  <si>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</si>
  <si>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</si>
  <si>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</si>
  <si>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</si>
  <si>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</si>
  <si>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</si>
  <si>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</si>
  <si>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</si>
  <si>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</si>
  <si>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</si>
  <si>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</si>
  <si>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</si>
  <si>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</si>
  <si>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</si>
  <si>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</si>
  <si>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</si>
  <si>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</si>
  <si>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</si>
  <si>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</si>
  <si>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</si>
  <si>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</si>
  <si>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</si>
  <si>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</si>
  <si>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</si>
  <si>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</si>
  <si>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</si>
  <si>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</si>
  <si>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</si>
  <si>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</si>
  <si>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</si>
  <si>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</si>
  <si>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</si>
  <si>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</si>
  <si>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</si>
  <si>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</si>
  <si>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</si>
  <si>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</si>
  <si>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</si>
  <si>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</si>
  <si>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</si>
  <si>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</si>
  <si>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</si>
  <si>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</si>
  <si>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</si>
  <si>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</si>
  <si>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</si>
  <si>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</si>
  <si>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</si>
  <si>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</si>
  <si>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</si>
  <si>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</si>
  <si>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</si>
  <si>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</si>
  <si>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</si>
  <si>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</si>
  <si>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</si>
  <si>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</si>
  <si>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</si>
  <si>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</si>
  <si>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</si>
  <si>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</si>
  <si>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</si>
  <si>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</si>
  <si>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</si>
  <si>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</si>
  <si>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</si>
  <si>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</si>
  <si>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</si>
  <si>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</si>
  <si>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</si>
  <si>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</si>
  <si>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</si>
  <si>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</si>
  <si>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</si>
  <si>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</si>
  <si>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</si>
  <si>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</si>
  <si>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</si>
  <si>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</si>
  <si>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</si>
  <si>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</si>
  <si>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</si>
  <si>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</si>
  <si>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</si>
  <si>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</si>
  <si>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</si>
  <si>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</si>
  <si>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</si>
  <si>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</si>
  <si>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</si>
  <si>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</si>
  <si>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</si>
  <si>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</si>
  <si>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</si>
  <si>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</si>
  <si>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</si>
  <si>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</si>
  <si>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</si>
  <si>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</si>
  <si>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</si>
  <si>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</si>
  <si>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</si>
  <si>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</si>
  <si>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</si>
  <si>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</si>
  <si>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</si>
  <si>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</si>
  <si>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</si>
  <si>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</si>
  <si>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</si>
  <si>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</si>
  <si>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</si>
  <si>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</si>
  <si>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</si>
  <si>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</si>
  <si>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</si>
  <si>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</si>
  <si>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</si>
  <si>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</si>
  <si>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</si>
  <si>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</si>
  <si>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</si>
  <si>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</si>
  <si>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</si>
  <si>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</si>
  <si>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</si>
  <si>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</si>
  <si>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</si>
  <si>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</si>
  <si>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</si>
  <si>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</si>
  <si>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</si>
  <si>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</si>
  <si>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</si>
  <si>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</si>
  <si>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</si>
  <si>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</si>
  <si>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</si>
  <si>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</si>
  <si>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</si>
  <si>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</si>
  <si>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</si>
  <si>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</si>
  <si>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</si>
  <si>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</si>
  <si>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</si>
  <si>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</si>
  <si>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</si>
  <si>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</si>
  <si>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</si>
  <si>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</si>
  <si>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</si>
  <si>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</si>
  <si>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</si>
  <si>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</si>
  <si>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</si>
  <si>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</si>
  <si>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</si>
  <si>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</si>
  <si>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</si>
  <si>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</si>
  <si>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</si>
  <si>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</si>
  <si>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</si>
  <si>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</si>
  <si>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</si>
  <si>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</si>
  <si>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</si>
  <si>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</si>
  <si>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</si>
  <si>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</si>
  <si>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</si>
  <si>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</si>
  <si>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</si>
  <si>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</si>
  <si>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</si>
  <si>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</si>
  <si>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</si>
  <si>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</si>
  <si>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</si>
  <si>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</si>
  <si>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</si>
  <si>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</si>
  <si>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</si>
  <si>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</si>
  <si>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</si>
  <si>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</si>
  <si>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</si>
  <si>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</si>
  <si>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</si>
  <si>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</si>
  <si>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</si>
  <si>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</si>
  <si>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</si>
  <si>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</si>
  <si>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</si>
  <si>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</si>
  <si>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</si>
  <si>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</si>
  <si>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</si>
  <si>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</si>
  <si>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</si>
  <si>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</si>
  <si>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</si>
  <si>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</si>
  <si>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</si>
  <si>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</si>
  <si>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</si>
  <si>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</si>
  <si>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</si>
  <si>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</si>
  <si>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</si>
  <si>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</si>
  <si>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</si>
  <si>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</si>
  <si>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</si>
  <si>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</si>
  <si>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</si>
  <si>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</si>
  <si>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</si>
  <si>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</si>
  <si>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</si>
  <si>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</si>
  <si>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</si>
  <si>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</si>
  <si>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</si>
  <si>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</si>
  <si>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</si>
  <si>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</si>
  <si>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</si>
  <si>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</si>
  <si>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</si>
  <si>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</si>
  <si>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</si>
  <si>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</si>
  <si>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</si>
  <si>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</si>
  <si>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</si>
  <si>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</si>
  <si>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</si>
  <si>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</si>
  <si>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</si>
  <si>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</si>
  <si>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</si>
  <si>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</si>
  <si>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</si>
  <si>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</si>
  <si>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</si>
  <si>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</si>
  <si>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</si>
  <si>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</si>
  <si>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</si>
  <si>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</si>
  <si>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</si>
  <si>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</si>
  <si>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</si>
  <si>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</si>
  <si>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</si>
  <si>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</si>
  <si>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</si>
  <si>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</si>
  <si>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</si>
  <si>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</si>
  <si>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</si>
  <si>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</si>
  <si>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</si>
  <si>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</si>
  <si>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</si>
  <si>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</si>
  <si>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</si>
  <si>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</si>
  <si>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</si>
  <si>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</si>
  <si>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</si>
  <si>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</si>
  <si>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</si>
  <si>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</si>
  <si>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</si>
  <si>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</si>
  <si>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</si>
  <si>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</si>
  <si>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</si>
  <si>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</si>
  <si>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</si>
  <si>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</si>
  <si>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</si>
  <si>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</si>
  <si>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</si>
  <si>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</si>
  <si>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</si>
  <si>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</si>
  <si>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</si>
  <si>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</si>
  <si>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</si>
  <si>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</si>
  <si>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</si>
  <si>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</si>
  <si>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</si>
  <si>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</si>
  <si>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</si>
  <si>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</si>
  <si>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</si>
  <si>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</si>
  <si>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</si>
  <si>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</si>
  <si>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</si>
  <si>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</si>
  <si>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</si>
  <si>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</si>
  <si>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</si>
  <si>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</si>
  <si>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</si>
  <si>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</si>
  <si>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</si>
  <si>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</si>
  <si>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</si>
  <si>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</si>
  <si>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</si>
  <si>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</si>
  <si>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</si>
  <si>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</si>
  <si>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</si>
  <si>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</si>
  <si>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</si>
  <si>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</si>
  <si>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</si>
  <si>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</si>
  <si>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</si>
  <si>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</si>
  <si>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</si>
  <si>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</si>
  <si>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</si>
  <si>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</si>
  <si>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</si>
  <si>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</si>
  <si>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</si>
  <si>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</si>
  <si>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</si>
  <si>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</si>
  <si>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</si>
  <si>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</si>
  <si>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</si>
  <si>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</si>
  <si>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</si>
  <si>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</si>
  <si>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</si>
  <si>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</si>
  <si>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</si>
  <si>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</si>
  <si>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</si>
  <si>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</si>
  <si>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</si>
  <si>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</si>
  <si>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</si>
  <si>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</si>
  <si>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</si>
  <si>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</si>
  <si>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</si>
  <si>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</si>
  <si>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</si>
  <si>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</si>
  <si>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</si>
  <si>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</si>
  <si>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</si>
  <si>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</si>
  <si>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</si>
  <si>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</si>
  <si>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</si>
  <si>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</si>
  <si>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</si>
  <si>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</si>
  <si>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</si>
  <si>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</si>
  <si>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</si>
  <si>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</si>
  <si>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</si>
  <si>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</si>
  <si>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</si>
  <si>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</si>
  <si>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</si>
  <si>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</si>
  <si>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</si>
  <si>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</si>
  <si>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</si>
  <si>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</si>
  <si>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</si>
  <si>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</si>
  <si>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</si>
  <si>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</si>
  <si>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</si>
  <si>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</si>
  <si>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</si>
  <si>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</si>
  <si>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</si>
  <si>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</si>
  <si>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</si>
  <si>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</si>
  <si>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</si>
  <si>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</si>
  <si>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</si>
  <si>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</si>
  <si>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</si>
  <si>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</si>
  <si>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</si>
  <si>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</si>
  <si>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</si>
  <si>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</si>
  <si>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</si>
  <si>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</si>
  <si>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</si>
  <si>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</si>
  <si>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</si>
  <si>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</si>
  <si>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</si>
  <si>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</si>
  <si>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</si>
  <si>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</si>
  <si>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</si>
  <si>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</si>
  <si>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</si>
  <si>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</si>
  <si>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</si>
  <si>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</si>
  <si>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</si>
  <si>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</si>
  <si>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</si>
  <si>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</si>
  <si>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</si>
  <si>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</si>
  <si>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</si>
  <si>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</si>
  <si>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</si>
  <si>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</si>
  <si>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</si>
  <si>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</si>
  <si>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</si>
  <si>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</si>
  <si>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</si>
  <si>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</si>
  <si>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</si>
  <si>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</si>
  <si>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</si>
  <si>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</si>
  <si>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</si>
  <si>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</si>
  <si>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</si>
  <si>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</si>
  <si>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</si>
  <si>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</si>
  <si>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</si>
  <si>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</si>
  <si>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</si>
  <si>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</si>
  <si>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</si>
  <si>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</si>
  <si>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</si>
  <si>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</si>
  <si>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</si>
  <si>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</si>
  <si>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</si>
  <si>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</si>
  <si>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</si>
  <si>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</si>
  <si>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</si>
  <si>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</si>
  <si>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</si>
  <si>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</si>
  <si>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</si>
  <si>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</si>
  <si>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</si>
  <si>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</si>
  <si>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</si>
  <si>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</si>
  <si>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</si>
  <si>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</si>
  <si>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</si>
  <si>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</si>
  <si>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</si>
  <si>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</si>
  <si>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</si>
  <si>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</si>
  <si>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</si>
  <si>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</si>
  <si>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</si>
  <si>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</si>
  <si>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</si>
  <si>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</si>
  <si>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</si>
  <si>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</si>
  <si>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</si>
  <si>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</si>
  <si>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</si>
  <si>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</si>
  <si>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</si>
  <si>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</si>
  <si>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</si>
  <si>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</si>
  <si>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</si>
  <si>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</si>
  <si>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</si>
  <si>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</si>
  <si>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</si>
  <si>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</si>
  <si>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</si>
  <si>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</si>
  <si>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</si>
  <si>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</si>
  <si>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</si>
  <si>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</si>
  <si>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</si>
  <si>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</si>
  <si>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</si>
  <si>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</si>
  <si>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</si>
  <si>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</si>
  <si>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</si>
  <si>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</si>
  <si>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</si>
  <si>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</si>
  <si>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</si>
  <si>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</si>
  <si>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</si>
  <si>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</si>
  <si>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</si>
  <si>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</si>
  <si>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</si>
  <si>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</si>
  <si>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</si>
  <si>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</si>
  <si>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</si>
  <si>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</si>
  <si>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</si>
  <si>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</si>
  <si>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</si>
  <si>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</si>
  <si>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</si>
  <si>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</si>
  <si>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</si>
  <si>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</si>
  <si>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</si>
  <si>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</si>
  <si>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</si>
  <si>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</si>
  <si>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</si>
  <si>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</si>
  <si>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</si>
  <si>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</si>
  <si>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</si>
  <si>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</si>
  <si>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</si>
  <si>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</si>
  <si>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</si>
  <si>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</si>
  <si>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</si>
  <si>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</si>
  <si>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</si>
  <si>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</si>
  <si>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</si>
  <si>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</si>
  <si>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</si>
  <si>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</si>
  <si>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</si>
  <si>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</si>
  <si>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</si>
  <si>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</si>
  <si>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</si>
  <si>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</si>
  <si>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</si>
  <si>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</si>
  <si>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</si>
  <si>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</si>
  <si>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</si>
  <si>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</si>
  <si>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</si>
  <si>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</si>
  <si>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</si>
  <si>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</si>
  <si>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</si>
  <si>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</si>
  <si>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</si>
  <si>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</si>
  <si>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</si>
  <si>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</si>
  <si>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</si>
  <si>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</si>
  <si>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</si>
  <si>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</si>
  <si>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</si>
  <si>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</si>
  <si>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</si>
  <si>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</si>
  <si>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</si>
  <si>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</si>
  <si>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</si>
  <si>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</si>
  <si>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</si>
  <si>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</si>
  <si>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</si>
  <si>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</si>
  <si>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</si>
  <si>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</si>
  <si>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</si>
  <si>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</si>
  <si>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</si>
  <si>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</si>
  <si>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</si>
  <si>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</si>
  <si>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</si>
  <si>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</si>
  <si>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</si>
  <si>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</si>
  <si>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</si>
  <si>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</si>
  <si>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</si>
  <si>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</si>
  <si>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</si>
  <si>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</si>
  <si>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</si>
  <si>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</si>
  <si>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</si>
  <si>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</si>
  <si>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</si>
  <si>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</si>
  <si>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</si>
  <si>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</si>
  <si>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</si>
  <si>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</si>
  <si>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</si>
  <si>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</si>
  <si>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</si>
  <si>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</si>
  <si>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</si>
  <si>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</si>
  <si>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</si>
  <si>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</si>
  <si>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</si>
  <si>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</si>
  <si>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</si>
  <si>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</si>
  <si>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</si>
  <si>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</si>
  <si>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</si>
  <si>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</si>
  <si>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</si>
  <si>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</si>
  <si>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</si>
  <si>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</si>
  <si>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</si>
  <si>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</si>
  <si>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</si>
  <si>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</si>
  <si>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</si>
  <si>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</si>
  <si>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</si>
  <si>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</si>
  <si>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</si>
  <si>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</si>
  <si>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</si>
  <si>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</si>
  <si>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</si>
  <si>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</si>
  <si>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</si>
  <si>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</si>
  <si>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</si>
  <si>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</si>
  <si>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</si>
  <si>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</si>
  <si>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</si>
  <si>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</si>
  <si>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</si>
  <si>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</si>
  <si>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</si>
  <si>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</si>
  <si>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</si>
  <si>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</si>
  <si>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</si>
  <si>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</si>
  <si>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</si>
  <si>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</si>
  <si>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</si>
  <si>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</si>
  <si>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</si>
  <si>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</si>
  <si>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</si>
  <si>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</si>
  <si>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</si>
  <si>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</si>
  <si>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</si>
  <si>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</si>
  <si>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</si>
  <si>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</si>
  <si>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</si>
  <si>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</si>
  <si>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</si>
  <si>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</si>
  <si>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</si>
  <si>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</si>
  <si>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</si>
  <si>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</si>
  <si>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</si>
  <si>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</si>
  <si>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</si>
  <si>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</si>
  <si>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</si>
  <si>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</si>
  <si>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</si>
  <si>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</si>
  <si>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</si>
  <si>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</si>
  <si>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</si>
  <si>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</si>
  <si>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</si>
  <si>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</si>
  <si>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</si>
  <si>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</si>
  <si>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</si>
  <si>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</si>
  <si>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</si>
  <si>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</si>
  <si>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</si>
  <si>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</si>
  <si>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</si>
  <si>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</si>
  <si>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</si>
  <si>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</si>
  <si>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</si>
  <si>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</si>
  <si>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</si>
  <si>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</si>
  <si>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</si>
  <si>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</si>
  <si>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</si>
  <si>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</si>
  <si>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</si>
  <si>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</si>
  <si>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</si>
  <si>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</si>
  <si>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</si>
  <si>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</si>
  <si>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</si>
  <si>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</si>
  <si>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</si>
  <si>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</si>
  <si>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</si>
  <si>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</si>
  <si>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</si>
  <si>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</si>
  <si>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</si>
  <si>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</si>
  <si>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</si>
  <si>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</si>
  <si>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</si>
  <si>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</si>
  <si>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</si>
  <si>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</si>
  <si>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</si>
  <si>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</si>
  <si>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</si>
  <si>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</si>
  <si>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</si>
  <si>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</si>
  <si>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</si>
  <si>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</si>
  <si>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</si>
  <si>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</si>
  <si>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</si>
  <si>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</si>
  <si>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</si>
  <si>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</si>
  <si>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</si>
  <si>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</si>
  <si>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</si>
  <si>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</si>
  <si>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</si>
  <si>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</si>
  <si>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</si>
  <si>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</si>
  <si>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</si>
  <si>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</si>
  <si>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</si>
  <si>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</si>
  <si>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</si>
  <si>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</si>
  <si>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</si>
  <si>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</si>
  <si>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</si>
  <si>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</si>
  <si>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</si>
  <si>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</si>
  <si>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</si>
  <si>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</si>
  <si>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</si>
  <si>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</si>
  <si>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</si>
  <si>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</si>
  <si>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</si>
  <si>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</si>
  <si>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</si>
  <si>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</si>
  <si>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</si>
  <si>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</si>
  <si>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</si>
  <si>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</si>
  <si>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</si>
  <si>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</si>
  <si>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</si>
  <si>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</si>
  <si>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</si>
  <si>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</si>
  <si>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</si>
  <si>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</si>
  <si>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</si>
  <si>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</si>
  <si>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</si>
  <si>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</si>
  <si>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</si>
  <si>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</si>
  <si>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</si>
  <si>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</si>
  <si>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</si>
  <si>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</si>
  <si>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</si>
  <si>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</si>
  <si>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</si>
  <si>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</si>
  <si>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</si>
  <si>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</si>
  <si>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</si>
  <si>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</si>
  <si>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</si>
  <si>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</si>
  <si>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</si>
  <si>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</si>
  <si>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</si>
  <si>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</si>
  <si>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</si>
  <si>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</si>
  <si>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</si>
  <si>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</si>
  <si>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</si>
  <si>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</si>
  <si>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</si>
  <si>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</si>
  <si>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</si>
  <si>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</si>
  <si>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</si>
  <si>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</si>
  <si>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</si>
  <si>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</si>
  <si>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</si>
  <si>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</si>
  <si>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</si>
  <si>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</si>
  <si>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</si>
  <si>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</si>
  <si>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</si>
  <si>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</si>
  <si>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</si>
  <si>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</si>
  <si>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</si>
  <si>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</si>
  <si>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</si>
  <si>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</si>
  <si>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</si>
  <si>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</si>
  <si>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</si>
  <si>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</si>
  <si>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</si>
  <si>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</si>
  <si>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</si>
  <si>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</si>
  <si>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</si>
  <si>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</si>
  <si>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</si>
  <si>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</si>
  <si>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</si>
  <si>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</si>
  <si>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</si>
  <si>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</si>
  <si>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</si>
  <si>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</si>
  <si>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</si>
  <si>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</si>
  <si>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</si>
  <si>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</si>
  <si>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</si>
  <si>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</si>
  <si>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</si>
  <si>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</si>
  <si>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</si>
  <si>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</si>
  <si>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</si>
  <si>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</si>
  <si>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</si>
  <si>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</si>
  <si>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</si>
  <si>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</si>
  <si>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</si>
  <si>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</si>
  <si>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</si>
  <si>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</si>
  <si>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</si>
  <si>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</si>
  <si>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</si>
  <si>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</si>
  <si>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</si>
  <si>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</si>
  <si>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</si>
  <si>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</si>
  <si>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</si>
  <si>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</si>
  <si>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</si>
  <si>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</si>
  <si>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</si>
  <si>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</si>
  <si>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</si>
  <si>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</si>
  <si>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</si>
  <si>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</si>
  <si>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</si>
  <si>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</si>
  <si>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</si>
  <si>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</si>
  <si>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</si>
  <si>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</si>
  <si>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</si>
  <si>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</si>
  <si>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</si>
  <si>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</si>
  <si>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</si>
  <si>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</si>
  <si>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</si>
  <si>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</si>
  <si>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</si>
  <si>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</si>
  <si>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</si>
  <si>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</si>
  <si>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</si>
  <si>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</si>
  <si>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</si>
  <si>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</si>
  <si>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</si>
  <si>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</si>
  <si>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</si>
  <si>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</si>
  <si>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</si>
  <si>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</si>
  <si>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</si>
  <si>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</si>
  <si>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</si>
  <si>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</si>
  <si>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</si>
  <si>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</si>
  <si>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</si>
  <si>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</si>
  <si>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</si>
  <si>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</si>
  <si>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</si>
  <si>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</si>
  <si>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</si>
  <si>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</si>
  <si>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</si>
  <si>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</si>
  <si>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</si>
  <si>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</si>
  <si>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</si>
  <si>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</si>
  <si>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</si>
  <si>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</si>
  <si>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</si>
  <si>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</si>
  <si>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</si>
  <si>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</si>
  <si>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</si>
  <si>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</si>
  <si>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</si>
  <si>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</si>
  <si>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</si>
  <si>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</si>
  <si>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</si>
  <si>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</si>
  <si>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</si>
  <si>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</si>
  <si>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</si>
  <si>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</si>
  <si>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</si>
  <si>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</si>
  <si>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</si>
  <si>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</si>
  <si>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</si>
  <si>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</si>
  <si>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</si>
  <si>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</si>
  <si>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</si>
  <si>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</si>
  <si>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</si>
  <si>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</si>
  <si>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</si>
  <si>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</si>
  <si>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</si>
  <si>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</si>
  <si>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</si>
  <si>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</si>
  <si>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</si>
  <si>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</si>
  <si>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</si>
  <si>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</si>
  <si>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</si>
  <si>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</si>
  <si>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</si>
  <si>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</si>
  <si>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</si>
  <si>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</si>
  <si>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</si>
  <si>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</si>
  <si>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</si>
  <si>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</si>
  <si>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</si>
  <si>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</si>
  <si>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</si>
  <si>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</si>
  <si>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</si>
  <si>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</si>
  <si>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</si>
  <si>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</si>
  <si>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</si>
  <si>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</si>
  <si>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</si>
  <si>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</si>
  <si>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</si>
  <si>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</si>
  <si>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</si>
  <si>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</si>
  <si>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</si>
  <si>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</si>
  <si>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</si>
  <si>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</si>
  <si>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</si>
  <si>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</si>
  <si>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</si>
  <si>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</si>
  <si>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</si>
  <si>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</si>
  <si>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</si>
  <si>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</si>
  <si>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</si>
  <si>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</si>
  <si>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</si>
  <si>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</si>
  <si>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</si>
  <si>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</si>
  <si>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</si>
  <si>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</si>
  <si>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</si>
  <si>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</si>
  <si>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</si>
  <si>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</si>
  <si>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</si>
  <si>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</si>
  <si>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</si>
  <si>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</si>
  <si>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</si>
  <si>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</si>
  <si>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</si>
  <si>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</si>
  <si>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</si>
  <si>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</si>
  <si>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</si>
  <si>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</si>
  <si>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</si>
  <si>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</si>
  <si>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</si>
  <si>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</si>
  <si>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</si>
  <si>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</si>
  <si>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</si>
  <si>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</si>
  <si>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</si>
  <si>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</si>
  <si>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</si>
  <si>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</si>
  <si>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</si>
  <si>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</si>
  <si>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</si>
  <si>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</si>
  <si>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</si>
  <si>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</si>
  <si>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</si>
  <si>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</si>
  <si>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</si>
  <si>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</si>
  <si>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</si>
  <si>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</si>
  <si>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</si>
  <si>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</si>
  <si>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</si>
  <si>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</si>
  <si>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</si>
  <si>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</si>
  <si>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</si>
  <si>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</si>
  <si>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</si>
  <si>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</si>
  <si>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</si>
  <si>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</si>
  <si>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</si>
  <si>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</si>
  <si>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</si>
  <si>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</si>
  <si>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</si>
  <si>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</si>
  <si>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</si>
  <si>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</si>
  <si>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</si>
  <si>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</si>
  <si>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</si>
  <si>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</si>
  <si>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</si>
  <si>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</si>
  <si>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</si>
  <si>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</si>
  <si>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</si>
  <si>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</si>
  <si>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</si>
  <si>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</si>
  <si>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</si>
  <si>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</si>
  <si>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</si>
  <si>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</si>
  <si>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</si>
  <si>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</si>
  <si>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</si>
  <si>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</si>
  <si>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</si>
  <si>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</si>
  <si>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</si>
  <si>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</si>
  <si>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</si>
  <si>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</si>
  <si>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</si>
  <si>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</si>
  <si>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</si>
  <si>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</si>
  <si>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</si>
  <si>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</si>
  <si>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</si>
  <si>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</si>
  <si>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</si>
  <si>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</si>
  <si>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</si>
  <si>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</si>
  <si>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</si>
  <si>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</si>
  <si>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</si>
  <si>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</si>
  <si>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</si>
  <si>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</si>
  <si>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</si>
  <si>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</si>
  <si>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</si>
  <si>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</si>
  <si>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</si>
  <si>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</si>
  <si>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</si>
  <si>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</si>
  <si>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</si>
  <si>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</si>
  <si>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</si>
  <si>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</si>
  <si>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</si>
  <si>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</si>
  <si>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</si>
  <si>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</si>
  <si>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</si>
  <si>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</si>
  <si>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</si>
  <si>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</si>
  <si>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</si>
  <si>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</si>
  <si>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</si>
  <si>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</si>
  <si>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</si>
  <si>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</si>
  <si>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</si>
  <si>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</si>
  <si>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</si>
  <si>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</si>
  <si>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</si>
  <si>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</si>
  <si>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</si>
  <si>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</si>
  <si>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</si>
  <si>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</si>
  <si>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</si>
  <si>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</si>
  <si>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</si>
  <si>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</si>
  <si>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</si>
  <si>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</si>
  <si>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</si>
  <si>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</si>
  <si>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</si>
  <si>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</si>
  <si>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</si>
  <si>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</si>
  <si>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</si>
  <si>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</si>
  <si>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</si>
  <si>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</si>
  <si>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</si>
  <si>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</si>
  <si>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</si>
  <si>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</si>
  <si>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</si>
  <si>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</si>
  <si>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</si>
  <si>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</si>
  <si>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</si>
  <si>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</si>
  <si>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</si>
  <si>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</si>
  <si>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</si>
  <si>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</si>
  <si>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</si>
  <si>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</si>
  <si>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</si>
  <si>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</si>
  <si>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</si>
  <si>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</si>
  <si>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</si>
  <si>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</si>
  <si>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</si>
  <si>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</si>
  <si>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</si>
  <si>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</si>
  <si>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</si>
  <si>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</si>
  <si>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</si>
  <si>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</si>
  <si>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</si>
  <si>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</si>
  <si>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</si>
  <si>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</si>
  <si>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</si>
  <si>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</si>
  <si>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</si>
  <si>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</si>
  <si>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</si>
  <si>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</si>
  <si>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</si>
  <si>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</si>
  <si>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</si>
  <si>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</si>
  <si>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</si>
  <si>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</si>
  <si>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</si>
  <si>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</si>
  <si>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</si>
  <si>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</si>
  <si>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</si>
  <si>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</si>
  <si>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</si>
  <si>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</si>
  <si>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</si>
  <si>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</si>
  <si>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</si>
  <si>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</si>
  <si>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</si>
  <si>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</si>
  <si>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</si>
  <si>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</si>
  <si>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</si>
  <si>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</si>
  <si>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</si>
  <si>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</si>
  <si>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</si>
  <si>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</si>
  <si>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</si>
  <si>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</si>
  <si>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</si>
  <si>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</si>
  <si>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</si>
  <si>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</si>
  <si>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</si>
  <si>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</si>
  <si>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</si>
  <si>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</si>
  <si>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</si>
  <si>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</si>
  <si>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</si>
  <si>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</si>
  <si>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</si>
  <si>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</si>
  <si>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</si>
  <si>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</si>
  <si>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</si>
  <si>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</si>
  <si>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</si>
  <si>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</si>
  <si>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</si>
  <si>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</si>
  <si>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</si>
  <si>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</si>
  <si>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</si>
  <si>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</si>
  <si>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</si>
  <si>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</si>
  <si>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</si>
  <si>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</si>
  <si>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</si>
  <si>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</si>
  <si>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</si>
  <si>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</si>
  <si>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</si>
  <si>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</si>
  <si>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</si>
  <si>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</si>
  <si>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</si>
  <si>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</si>
  <si>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</si>
  <si>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</si>
  <si>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</si>
  <si>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</si>
  <si>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</si>
  <si>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</si>
  <si>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</si>
  <si>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</si>
  <si>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</si>
  <si>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</si>
  <si>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</si>
  <si>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</si>
  <si>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</si>
  <si>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</si>
  <si>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</si>
  <si>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</si>
  <si>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</si>
  <si>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</si>
  <si>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</si>
  <si>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</si>
  <si>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</si>
  <si>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</si>
  <si>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</si>
  <si>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</si>
  <si>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</si>
  <si>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</si>
  <si>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</si>
  <si>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</si>
  <si>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</si>
  <si>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</si>
  <si>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</si>
  <si>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</si>
  <si>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</si>
  <si>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</si>
  <si>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</si>
  <si>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</si>
  <si>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</si>
  <si>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</si>
  <si>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</si>
  <si>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</si>
  <si>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</si>
  <si>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</si>
  <si>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</si>
  <si>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</si>
  <si>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</si>
  <si>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</si>
  <si>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</si>
  <si>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</si>
  <si>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</si>
  <si>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</si>
  <si>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</si>
  <si>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</si>
  <si>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</si>
  <si>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</si>
  <si>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</si>
  <si>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</si>
  <si>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</si>
  <si>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</si>
  <si>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</si>
  <si>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</si>
  <si>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</si>
  <si>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</si>
  <si>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</si>
  <si>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</si>
  <si>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</si>
  <si>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</si>
  <si>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</si>
  <si>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</si>
  <si>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</si>
  <si>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</si>
  <si>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</si>
  <si>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</si>
  <si>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</si>
  <si>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</si>
  <si>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</si>
  <si>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</si>
  <si>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</si>
  <si>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</si>
  <si>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</si>
  <si>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</si>
  <si>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</si>
  <si>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</si>
  <si>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</si>
  <si>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</si>
  <si>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</si>
  <si>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</si>
  <si>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</si>
  <si>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</si>
  <si>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</si>
  <si>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</si>
  <si>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</si>
  <si>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</si>
  <si>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</si>
  <si>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</si>
  <si>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</si>
  <si>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</si>
  <si>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</si>
  <si>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</si>
  <si>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</si>
  <si>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</si>
  <si>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</si>
  <si>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</si>
  <si>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</si>
  <si>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</si>
  <si>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</si>
  <si>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</si>
  <si>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</si>
  <si>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</si>
  <si>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</si>
  <si>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</si>
  <si>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</si>
  <si>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</si>
  <si>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</si>
  <si>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</si>
  <si>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</si>
  <si>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</si>
  <si>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</si>
  <si>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</si>
  <si>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</si>
  <si>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</si>
  <si>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</si>
  <si>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</si>
  <si>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</si>
  <si>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</si>
  <si>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</si>
  <si>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</si>
  <si>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</si>
  <si>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</si>
  <si>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</si>
  <si>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</si>
  <si>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</si>
  <si>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</si>
  <si>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</si>
  <si>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</si>
  <si>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</si>
  <si>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</si>
  <si>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</si>
  <si>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</si>
  <si>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</si>
  <si>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</si>
  <si>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</si>
  <si>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</si>
  <si>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</si>
  <si>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</si>
  <si>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</si>
  <si>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</si>
  <si>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</si>
  <si>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</si>
  <si>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</si>
  <si>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</si>
  <si>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</si>
  <si>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</si>
  <si>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</si>
  <si>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</si>
  <si>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</si>
  <si>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</si>
  <si>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</si>
  <si>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</si>
  <si>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</si>
  <si>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</si>
  <si>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</si>
  <si>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</si>
  <si>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</si>
  <si>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</si>
  <si>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</si>
  <si>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</si>
  <si>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</si>
  <si>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</si>
  <si>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</si>
  <si>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</si>
  <si>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</si>
  <si>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</si>
  <si>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</si>
  <si>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</si>
  <si>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</si>
  <si>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</si>
  <si>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</si>
  <si>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</si>
  <si>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</si>
  <si>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</si>
  <si>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</si>
  <si>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</si>
  <si>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</si>
  <si>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</si>
  <si>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</si>
  <si>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</si>
  <si>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</si>
  <si>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</si>
  <si>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</si>
  <si>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</si>
  <si>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</si>
  <si>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</si>
  <si>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</si>
  <si>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</si>
  <si>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</si>
  <si>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</si>
  <si>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</si>
  <si>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</si>
  <si>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</si>
  <si>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</si>
  <si>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</si>
  <si>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</si>
  <si>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</si>
  <si>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</si>
  <si>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</si>
  <si>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</si>
  <si>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</si>
  <si>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</si>
  <si>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</si>
  <si>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</si>
  <si>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</si>
  <si>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</si>
  <si>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</si>
  <si>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</si>
  <si>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</si>
  <si>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</si>
  <si>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</si>
  <si>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</si>
  <si>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</si>
  <si>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</si>
  <si>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</si>
  <si>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</si>
  <si>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</si>
  <si>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</si>
  <si>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</si>
  <si>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</si>
  <si>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</si>
  <si>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</si>
  <si>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</si>
  <si>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</si>
  <si>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</si>
  <si>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</si>
  <si>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</si>
  <si>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</si>
  <si>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</si>
  <si>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</si>
  <si>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</si>
  <si>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</si>
  <si>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</si>
  <si>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</si>
  <si>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</si>
  <si>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</si>
  <si>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</si>
  <si>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</si>
  <si>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</si>
  <si>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</si>
  <si>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</si>
  <si>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</si>
  <si>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</si>
  <si>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</si>
  <si>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</si>
  <si>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</si>
  <si>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</si>
  <si>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</si>
  <si>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</si>
  <si>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</si>
  <si>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</si>
  <si>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</si>
  <si>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</si>
  <si>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</si>
  <si>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</si>
  <si>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</si>
  <si>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</si>
  <si>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</si>
  <si>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</si>
  <si>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</si>
  <si>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</si>
  <si>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</si>
  <si>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</si>
  <si>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</si>
  <si>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</si>
  <si>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</si>
  <si>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</si>
  <si>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</si>
  <si>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</si>
  <si>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</si>
  <si>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</si>
  <si>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</si>
  <si>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</si>
  <si>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</si>
  <si>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</si>
  <si>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</si>
  <si>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</si>
  <si>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</si>
  <si>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</si>
  <si>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</si>
  <si>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</si>
  <si>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</si>
  <si>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</si>
  <si>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</si>
  <si>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</si>
  <si>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</si>
  <si>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</si>
  <si>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</si>
  <si>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</si>
  <si>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</si>
  <si>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</si>
  <si>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</si>
  <si>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</si>
  <si>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</si>
  <si>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</si>
  <si>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</si>
  <si>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</si>
  <si>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</si>
  <si>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</si>
  <si>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</si>
  <si>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</si>
  <si>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</si>
  <si>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</si>
  <si>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</si>
  <si>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</si>
  <si>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</si>
  <si>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</si>
  <si>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</si>
  <si>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</si>
  <si>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</si>
  <si>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</si>
  <si>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</si>
  <si>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</si>
  <si>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</si>
  <si>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</si>
  <si>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</si>
  <si>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</si>
  <si>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</si>
  <si>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</si>
  <si>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</si>
  <si>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</si>
  <si>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</si>
  <si>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</si>
  <si>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</si>
  <si>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</si>
  <si>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</si>
  <si>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</si>
  <si>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</si>
  <si>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</si>
  <si>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</si>
  <si>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</si>
  <si>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</si>
  <si>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</si>
  <si>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</si>
  <si>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</si>
  <si>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</si>
  <si>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</si>
  <si>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</si>
  <si>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</si>
  <si>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</si>
  <si>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</si>
  <si>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</si>
  <si>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</si>
  <si>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</si>
  <si>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</si>
  <si>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</si>
  <si>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</si>
  <si>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</si>
  <si>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</si>
  <si>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</si>
  <si>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</si>
  <si>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</si>
  <si>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</si>
  <si>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</si>
  <si>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</si>
  <si>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</si>
  <si>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</si>
  <si>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</si>
  <si>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</si>
  <si>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</si>
  <si>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</si>
  <si>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</si>
  <si>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</si>
  <si>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</si>
  <si>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</si>
  <si>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</si>
  <si>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</si>
  <si>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</si>
  <si>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</si>
  <si>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</si>
  <si>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</si>
  <si>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</si>
  <si>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</si>
  <si>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</si>
  <si>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</si>
  <si>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</si>
  <si>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</si>
  <si>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</si>
  <si>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</si>
  <si>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</si>
  <si>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</si>
  <si>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</si>
  <si>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</si>
  <si>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</si>
  <si>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</si>
  <si>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</si>
  <si>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</si>
  <si>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</si>
  <si>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</si>
  <si>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</si>
  <si>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</si>
  <si>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</si>
  <si>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</si>
  <si>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</si>
  <si>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</si>
  <si>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</si>
  <si>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</si>
  <si>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</si>
  <si>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</si>
  <si>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</si>
  <si>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</si>
  <si>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</si>
  <si>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</si>
  <si>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</si>
  <si>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</si>
  <si>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</si>
  <si>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</si>
  <si>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</si>
  <si>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</si>
  <si>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</si>
  <si>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</si>
  <si>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</si>
  <si>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</si>
  <si>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</si>
  <si>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</si>
  <si>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</si>
  <si>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</si>
  <si>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</si>
  <si>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</si>
  <si>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</si>
  <si>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</si>
  <si>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</si>
  <si>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</si>
  <si>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</si>
  <si>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</si>
  <si>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</si>
  <si>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</si>
  <si>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</si>
  <si>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</si>
  <si>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</si>
  <si>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</si>
  <si>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</si>
  <si>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</si>
  <si>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</si>
  <si>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</si>
  <si>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</si>
  <si>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</si>
  <si>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</si>
  <si>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</si>
  <si>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</si>
  <si>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</si>
  <si>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</si>
  <si>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</si>
  <si>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</si>
  <si>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</si>
  <si>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</si>
  <si>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</si>
  <si>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</si>
  <si>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</si>
  <si>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</si>
  <si>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</si>
  <si>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</si>
  <si>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</si>
  <si>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</si>
  <si>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</si>
  <si>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</si>
  <si>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</si>
  <si>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</si>
  <si>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</si>
  <si>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</si>
  <si>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</si>
  <si>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</si>
  <si>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</si>
  <si>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</si>
  <si>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</si>
  <si>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</si>
  <si>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</si>
  <si>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</si>
  <si>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</si>
  <si>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</si>
  <si>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</si>
  <si>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</si>
  <si>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</si>
  <si>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</si>
  <si>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</si>
  <si>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</si>
  <si>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</si>
  <si>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</si>
  <si>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</si>
  <si>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</si>
  <si>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</si>
  <si>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</si>
  <si>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</si>
  <si>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</si>
  <si>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</si>
  <si>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</si>
  <si>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</si>
  <si>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</si>
  <si>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</si>
  <si>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</si>
  <si>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</si>
  <si>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</si>
  <si>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</si>
  <si>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</si>
  <si>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</si>
  <si>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</si>
  <si>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</si>
  <si>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</si>
  <si>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</si>
  <si>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</si>
  <si>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</si>
  <si>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</si>
  <si>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</si>
  <si>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</si>
  <si>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</si>
  <si>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</si>
  <si>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</si>
  <si>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</si>
  <si>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</si>
  <si>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</si>
  <si>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</si>
  <si>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</si>
  <si>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</si>
  <si>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</si>
  <si>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</si>
  <si>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</si>
  <si>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</si>
  <si>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</si>
  <si>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</si>
  <si>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</si>
  <si>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</si>
  <si>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</si>
  <si>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</si>
  <si>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</si>
  <si>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</si>
  <si>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</si>
  <si>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</si>
  <si>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</si>
  <si>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</si>
  <si>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</si>
  <si>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</si>
  <si>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</si>
  <si>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</si>
  <si>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</si>
  <si>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</si>
  <si>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</si>
  <si>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</si>
  <si>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</si>
  <si>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</si>
  <si>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</si>
  <si>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</si>
  <si>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</si>
  <si>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</si>
  <si>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</si>
  <si>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</si>
  <si>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</si>
  <si>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</si>
  <si>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</si>
  <si>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</si>
  <si>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</si>
  <si>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</si>
  <si>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</si>
  <si>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</si>
  <si>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</si>
  <si>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</si>
  <si>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</si>
  <si>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</si>
  <si>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</si>
  <si>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</si>
  <si>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</si>
  <si>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</si>
  <si>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</si>
  <si>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</si>
  <si>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</si>
  <si>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</si>
  <si>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</si>
  <si>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</si>
  <si>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</si>
  <si>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</si>
  <si>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</si>
  <si>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</si>
  <si>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</si>
  <si>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</si>
  <si>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</si>
  <si>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</si>
  <si>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</si>
  <si>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</si>
  <si>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</si>
  <si>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</si>
  <si>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</si>
  <si>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</si>
  <si>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</si>
  <si>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</si>
  <si>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</si>
  <si>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</si>
  <si>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</si>
  <si>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</si>
  <si>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</si>
  <si>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</si>
  <si>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</si>
  <si>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</si>
  <si>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</si>
  <si>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</si>
  <si>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</si>
  <si>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</si>
  <si>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</si>
  <si>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</si>
  <si>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</si>
  <si>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</si>
  <si>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</si>
  <si>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</si>
  <si>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</si>
  <si>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</si>
  <si>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</si>
  <si>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</si>
  <si>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</si>
  <si>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</si>
  <si>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</si>
  <si>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</si>
  <si>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</si>
  <si>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</si>
  <si>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</si>
  <si>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</si>
  <si>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</si>
  <si>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</si>
  <si>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</si>
  <si>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</si>
  <si>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</si>
  <si>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</si>
  <si>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</si>
  <si>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</si>
  <si>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</si>
  <si>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</si>
  <si>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</si>
  <si>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</si>
  <si>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</si>
  <si>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</si>
  <si>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</si>
  <si>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</si>
  <si>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</si>
  <si>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</si>
  <si>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</si>
  <si>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</si>
  <si>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</si>
  <si>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</si>
  <si>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</si>
  <si>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</si>
  <si>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</si>
  <si>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</si>
  <si>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</si>
  <si>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</si>
  <si>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</si>
  <si>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</si>
  <si>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</si>
  <si>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</si>
  <si>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</si>
  <si>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</si>
  <si>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</si>
  <si>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</si>
  <si>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</si>
  <si>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</si>
  <si>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</si>
  <si>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</si>
  <si>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</si>
  <si>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</si>
  <si>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</si>
  <si>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</si>
  <si>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</si>
  <si>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</si>
  <si>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</si>
  <si>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</si>
  <si>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</si>
  <si>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</si>
  <si>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</si>
  <si>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</si>
  <si>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</si>
  <si>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</si>
  <si>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</si>
  <si>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</si>
  <si>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</si>
  <si>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</si>
  <si>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</si>
  <si>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</si>
  <si>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</si>
  <si>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</si>
  <si>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</si>
  <si>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</si>
  <si>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</si>
  <si>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</si>
  <si>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</si>
  <si>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</si>
  <si>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</si>
  <si>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</si>
  <si>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</si>
  <si>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</si>
  <si>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</si>
  <si>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</si>
  <si>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</si>
  <si>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</si>
  <si>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</si>
  <si>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</si>
  <si>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</si>
  <si>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</si>
  <si>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</si>
  <si>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</si>
  <si>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</si>
  <si>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</si>
  <si>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</si>
  <si>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</si>
  <si>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</si>
  <si>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</si>
  <si>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</si>
  <si>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</si>
  <si>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</si>
  <si>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</si>
  <si>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</si>
  <si>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</si>
  <si>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</si>
  <si>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</si>
  <si>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</si>
  <si>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</si>
  <si>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</si>
  <si>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</si>
  <si>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</si>
  <si>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</si>
  <si>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</si>
  <si>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</si>
  <si>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</si>
  <si>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</si>
  <si>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</si>
  <si>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</si>
  <si>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</si>
  <si>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</si>
  <si>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</si>
  <si>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</si>
  <si>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</si>
  <si>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</si>
  <si>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</si>
  <si>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</si>
  <si>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</si>
  <si>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</si>
  <si>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</si>
  <si>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</si>
  <si>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</si>
  <si>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</si>
  <si>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</si>
  <si>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</si>
  <si>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</si>
  <si>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</si>
  <si>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</si>
  <si>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</si>
  <si>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</si>
  <si>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</si>
  <si>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</si>
  <si>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</si>
  <si>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</si>
  <si>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</si>
  <si>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</si>
  <si>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</si>
  <si>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</si>
  <si>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</si>
  <si>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</si>
  <si>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</si>
  <si>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</si>
  <si>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</si>
  <si>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</si>
  <si>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</si>
  <si>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</si>
  <si>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</si>
  <si>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</si>
  <si>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</si>
  <si>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</si>
  <si>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</si>
  <si>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</si>
  <si>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</si>
  <si>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</si>
  <si>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</si>
  <si>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</si>
  <si>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</si>
  <si>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</si>
  <si>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</si>
  <si>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</si>
  <si>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</si>
  <si>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</si>
  <si>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</si>
  <si>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</si>
  <si>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</si>
  <si>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</si>
  <si>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</si>
  <si>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</si>
  <si>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</si>
  <si>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</si>
  <si>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</si>
  <si>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</si>
  <si>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</si>
  <si>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</si>
  <si>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</si>
  <si>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</si>
  <si>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</si>
  <si>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</si>
  <si>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</si>
  <si>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</si>
  <si>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</si>
  <si>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</si>
  <si>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</si>
  <si>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</si>
  <si>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</si>
  <si>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</si>
  <si>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</si>
  <si>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</si>
  <si>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</si>
  <si>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</si>
  <si>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</si>
  <si>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</si>
  <si>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</si>
  <si>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</si>
  <si>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</si>
  <si>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</si>
  <si>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</si>
  <si>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</si>
  <si>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</si>
  <si>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</si>
  <si>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</si>
  <si>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</si>
  <si>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</si>
  <si>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</si>
  <si>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</si>
  <si>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</si>
  <si>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</si>
  <si>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</si>
  <si>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</si>
  <si>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</si>
  <si>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</si>
  <si>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</si>
  <si>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</si>
  <si>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</si>
  <si>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</si>
  <si>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</si>
  <si>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</si>
  <si>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</si>
  <si>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</si>
  <si>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</si>
  <si>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</si>
  <si>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</si>
  <si>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</si>
  <si>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</si>
  <si>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</si>
  <si>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</si>
  <si>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</si>
  <si>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</si>
  <si>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</si>
  <si>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</si>
  <si>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</si>
  <si>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</si>
  <si>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</si>
  <si>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</si>
  <si>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</si>
  <si>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</si>
  <si>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</si>
  <si>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</si>
  <si>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</si>
  <si>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</si>
  <si>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</si>
  <si>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</si>
  <si>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</si>
  <si>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</si>
  <si>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</si>
  <si>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</si>
  <si>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</si>
  <si>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</si>
  <si>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</si>
  <si>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</si>
  <si>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</si>
  <si>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</si>
  <si>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</si>
  <si>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</si>
  <si>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</si>
  <si>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</si>
  <si>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</si>
  <si>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</si>
  <si>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</si>
  <si>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</si>
  <si>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</si>
  <si>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</si>
  <si>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</si>
  <si>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</si>
  <si>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</si>
  <si>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</si>
  <si>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</si>
  <si>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</si>
  <si>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</si>
  <si>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</si>
  <si>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</si>
  <si>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</si>
  <si>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</si>
  <si>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</si>
  <si>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</si>
  <si>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</si>
  <si>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</si>
  <si>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</si>
  <si>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</si>
  <si>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</si>
  <si>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</si>
  <si>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</si>
  <si>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</si>
  <si>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</si>
  <si>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</si>
  <si>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</si>
  <si>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</si>
  <si>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</si>
  <si>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</si>
  <si>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</si>
  <si>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</si>
  <si>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</si>
  <si>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</si>
  <si>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</si>
  <si>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</si>
  <si>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</si>
  <si>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</si>
  <si>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</si>
  <si>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</si>
  <si>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</si>
  <si>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</si>
  <si>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</si>
  <si>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</si>
  <si>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</si>
  <si>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</si>
  <si>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</si>
  <si>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</si>
  <si>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</si>
  <si>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</si>
  <si>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</si>
  <si>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</si>
  <si>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</si>
  <si>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</si>
  <si>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</si>
  <si>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</si>
  <si>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</si>
  <si>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</si>
  <si>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</si>
  <si>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</si>
  <si>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</si>
  <si>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</si>
  <si>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</si>
  <si>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</si>
  <si>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</si>
  <si>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</si>
  <si>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</si>
  <si>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</si>
  <si>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</si>
  <si>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</si>
  <si>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</si>
  <si>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</si>
  <si>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</si>
  <si>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</si>
  <si>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</si>
  <si>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</si>
  <si>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</si>
  <si>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</si>
  <si>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</si>
  <si>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</si>
  <si>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</si>
  <si>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</si>
  <si>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</si>
  <si>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</si>
  <si>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</si>
  <si>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</si>
  <si>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</si>
  <si>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</si>
  <si>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</si>
  <si>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</si>
  <si>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</si>
  <si>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</si>
  <si>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</si>
  <si>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</si>
  <si>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</si>
  <si>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</si>
  <si>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</si>
  <si>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</si>
  <si>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</si>
  <si>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</si>
  <si>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</si>
  <si>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</si>
  <si>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</si>
  <si>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</si>
  <si>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</si>
  <si>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</si>
  <si>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</si>
  <si>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</si>
  <si>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</si>
  <si>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</si>
  <si>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</si>
  <si>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</si>
  <si>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</si>
  <si>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</si>
  <si>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</si>
  <si>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</si>
  <si>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</si>
  <si>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</si>
  <si>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</si>
  <si>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</si>
  <si>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</si>
  <si>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</si>
  <si>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</si>
  <si>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</si>
  <si>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</si>
  <si>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</si>
  <si>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</si>
  <si>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</si>
  <si>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</si>
  <si>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</si>
  <si>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</si>
  <si>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</si>
  <si>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</si>
  <si>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</si>
  <si>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</si>
  <si>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</si>
  <si>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</si>
  <si>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</si>
  <si>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</si>
  <si>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</si>
  <si>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</si>
  <si>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</si>
  <si>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</si>
  <si>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</si>
  <si>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</si>
  <si>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</si>
  <si>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</si>
  <si>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</si>
  <si>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</si>
  <si>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</si>
  <si>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</si>
  <si>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</si>
  <si>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</si>
  <si>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</si>
  <si>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</si>
  <si>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</si>
  <si>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</si>
  <si>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</si>
  <si>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</si>
  <si>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</si>
  <si>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</si>
  <si>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</si>
  <si>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</si>
  <si>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</si>
  <si>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</si>
  <si>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</si>
  <si>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</si>
  <si>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</si>
  <si>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</si>
  <si>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</si>
  <si>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</si>
  <si>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</si>
  <si>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</si>
  <si>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</si>
  <si>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</si>
  <si>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</si>
  <si>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</si>
  <si>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</si>
  <si>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</si>
  <si>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</si>
  <si>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</si>
  <si>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</si>
  <si>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</si>
  <si>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</si>
  <si>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</si>
  <si>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</si>
  <si>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</si>
  <si>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</si>
  <si>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</si>
  <si>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</si>
  <si>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</si>
  <si>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</si>
  <si>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</si>
  <si>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</si>
  <si>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</si>
  <si>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</si>
  <si>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</si>
  <si>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</si>
  <si>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</si>
  <si>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</si>
  <si>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</si>
  <si>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</si>
  <si>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</si>
  <si>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</si>
  <si>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</si>
  <si>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</si>
  <si>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</si>
  <si>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</si>
  <si>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</si>
  <si>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</si>
  <si>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</si>
  <si>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</si>
  <si>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</si>
  <si>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</si>
  <si>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</si>
  <si>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</si>
  <si>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</si>
  <si>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</si>
  <si>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</si>
  <si>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</si>
  <si>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</si>
  <si>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</si>
  <si>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</si>
  <si>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</si>
  <si>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</si>
  <si>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</si>
  <si>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</si>
  <si>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</si>
  <si>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</si>
  <si>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</si>
  <si>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</si>
  <si>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</si>
  <si>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</si>
  <si>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</si>
  <si>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</si>
  <si>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</si>
  <si>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</si>
  <si>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</si>
  <si>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</si>
  <si>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</si>
  <si>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</si>
  <si>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</si>
  <si>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</si>
  <si>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</si>
  <si>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</si>
  <si>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</si>
  <si>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</si>
  <si>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</si>
  <si>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</si>
  <si>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</si>
  <si>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</si>
  <si>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</si>
  <si>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</si>
  <si>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</si>
  <si>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</si>
  <si>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</si>
  <si>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</si>
  <si>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</si>
  <si>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</si>
  <si>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</si>
  <si>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</si>
  <si>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</si>
  <si>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</si>
  <si>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</si>
  <si>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</si>
  <si>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</si>
  <si>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</si>
  <si>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</si>
  <si>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</si>
  <si>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</si>
  <si>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</si>
  <si>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</si>
  <si>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</si>
  <si>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</si>
  <si>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</si>
  <si>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</si>
  <si>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</si>
  <si>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</si>
  <si>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</si>
  <si>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</si>
  <si>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</si>
  <si>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</si>
  <si>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</si>
  <si>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</si>
  <si>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</si>
  <si>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</si>
  <si>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</si>
  <si>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</si>
  <si>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</si>
  <si>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</si>
  <si>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</si>
  <si>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</si>
  <si>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</si>
  <si>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</si>
  <si>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</si>
  <si>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</si>
  <si>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</si>
  <si>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</si>
  <si>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</si>
  <si>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</si>
  <si>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</si>
  <si>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</si>
  <si>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</si>
  <si>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</si>
  <si>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</si>
  <si>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</si>
  <si>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</si>
  <si>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</si>
  <si>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</si>
  <si>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</si>
  <si>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</si>
  <si>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</si>
  <si>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</si>
  <si>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</si>
  <si>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</si>
  <si>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</si>
  <si>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</si>
  <si>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</si>
  <si>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</si>
  <si>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</si>
  <si>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</si>
  <si>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</si>
  <si>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</si>
  <si>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</si>
  <si>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</si>
  <si>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</si>
  <si>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</si>
  <si>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</si>
  <si>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</si>
  <si>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</si>
  <si>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</si>
  <si>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</si>
  <si>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</si>
  <si>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</si>
  <si>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</si>
  <si>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</si>
  <si>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</si>
  <si>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</si>
  <si>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</si>
  <si>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</si>
  <si>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</si>
  <si>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</si>
  <si>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</si>
  <si>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</si>
  <si>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</si>
  <si>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</si>
  <si>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</si>
  <si>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</si>
  <si>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</si>
  <si>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</si>
  <si>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</si>
  <si>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</si>
  <si>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</si>
  <si>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</si>
  <si>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</si>
  <si>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</si>
  <si>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</si>
  <si>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</si>
  <si>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</si>
  <si>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</si>
  <si>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</si>
  <si>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</si>
  <si>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</si>
  <si>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</si>
  <si>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</si>
  <si>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</si>
  <si>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</si>
  <si>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</si>
  <si>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</si>
  <si>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</si>
  <si>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</si>
  <si>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</si>
  <si>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</si>
  <si>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</si>
  <si>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</si>
  <si>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</si>
  <si>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</si>
  <si>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</si>
  <si>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</si>
  <si>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</si>
  <si>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</si>
  <si>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</si>
  <si>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</si>
  <si>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</si>
  <si>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</si>
  <si>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</si>
  <si>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</si>
  <si>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</si>
  <si>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</si>
  <si>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</si>
  <si>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</si>
  <si>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</si>
  <si>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</si>
  <si>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</si>
  <si>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</si>
  <si>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</si>
  <si>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</si>
  <si>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</si>
  <si>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</si>
  <si>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</si>
  <si>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</si>
  <si>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</si>
  <si>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</si>
  <si>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</si>
  <si>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</si>
  <si>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</si>
  <si>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</si>
  <si>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</si>
  <si>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</si>
  <si>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</si>
  <si>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</si>
  <si>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</si>
  <si>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</si>
  <si>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</si>
  <si>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</si>
  <si>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</si>
  <si>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</si>
  <si>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</si>
  <si>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</si>
  <si>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</si>
  <si>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</si>
  <si>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</si>
  <si>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</si>
  <si>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</si>
  <si>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</si>
  <si>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</si>
  <si>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</si>
  <si>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</si>
  <si>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</si>
  <si>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</si>
  <si>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</si>
  <si>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</si>
  <si>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</si>
  <si>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</si>
  <si>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</si>
  <si>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</si>
  <si>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</si>
  <si>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</si>
  <si>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</si>
  <si>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</si>
  <si>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</si>
  <si>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</si>
  <si>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</si>
  <si>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</si>
  <si>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</si>
  <si>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</si>
  <si>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</si>
  <si>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</si>
  <si>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</si>
  <si>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</si>
  <si>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</si>
  <si>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</si>
  <si>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</si>
  <si>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</si>
  <si>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</si>
  <si>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</si>
  <si>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</si>
  <si>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</si>
  <si>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</si>
  <si>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</si>
  <si>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</si>
  <si>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</si>
  <si>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</si>
  <si>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</si>
  <si>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</si>
  <si>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</si>
  <si>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</si>
  <si>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</si>
  <si>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</si>
  <si>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</si>
  <si>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</si>
  <si>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</si>
  <si>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</si>
  <si>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</si>
  <si>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</si>
  <si>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</si>
  <si>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</si>
  <si>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</si>
  <si>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</si>
  <si>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</si>
  <si>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</si>
  <si>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</si>
  <si>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</si>
  <si>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</si>
  <si>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</si>
  <si>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</si>
  <si>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</si>
  <si>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</si>
  <si>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</si>
  <si>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</si>
  <si>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</si>
  <si>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</si>
  <si>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</si>
  <si>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</si>
  <si>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</si>
  <si>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</si>
  <si>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</si>
  <si>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</si>
  <si>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</si>
  <si>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</si>
  <si>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</si>
  <si>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</si>
  <si>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</si>
  <si>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</si>
  <si>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</si>
  <si>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</si>
  <si>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</si>
  <si>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</si>
  <si>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</si>
  <si>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</si>
  <si>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</si>
  <si>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</si>
  <si>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</si>
  <si>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</si>
  <si>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</si>
  <si>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</si>
  <si>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</si>
  <si>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</si>
  <si>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</si>
  <si>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</si>
  <si>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</si>
  <si>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</si>
  <si>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</si>
  <si>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</si>
  <si>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</si>
  <si>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</si>
  <si>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</si>
  <si>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</si>
  <si>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</si>
  <si>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</si>
  <si>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</si>
  <si>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</si>
  <si>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</si>
  <si>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</si>
  <si>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</si>
  <si>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</si>
  <si>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</si>
  <si>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</si>
  <si>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</si>
  <si>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</si>
  <si>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</si>
  <si>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</si>
  <si>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</si>
  <si>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</si>
  <si>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</si>
  <si>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</si>
  <si>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</si>
  <si>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</si>
  <si>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</si>
  <si>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</si>
  <si>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</si>
  <si>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</si>
  <si>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</si>
  <si>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</si>
  <si>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</si>
  <si>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</si>
  <si>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</si>
  <si>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</si>
  <si>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</si>
  <si>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</si>
  <si>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</si>
  <si>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</si>
  <si>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</si>
  <si>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</si>
  <si>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</si>
  <si>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</si>
  <si>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</si>
  <si>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</si>
  <si>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</si>
  <si>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</si>
  <si>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</si>
  <si>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</si>
  <si>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</si>
  <si>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</si>
  <si>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</si>
  <si>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</si>
  <si>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</si>
  <si>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</si>
  <si>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</si>
  <si>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</si>
  <si>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</si>
  <si>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</si>
  <si>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</si>
  <si>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</si>
  <si>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</si>
  <si>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</si>
  <si>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</si>
  <si>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</si>
  <si>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</si>
  <si>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</si>
  <si>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</si>
  <si>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</si>
  <si>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</si>
  <si>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</si>
  <si>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</si>
  <si>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</si>
  <si>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</si>
  <si>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</si>
  <si>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</si>
  <si>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</si>
  <si>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</si>
  <si>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</si>
  <si>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</si>
  <si>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</si>
  <si>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</si>
  <si>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</si>
  <si>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</si>
  <si>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</si>
  <si>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</si>
  <si>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</si>
  <si>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</si>
  <si>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</si>
  <si>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</si>
  <si>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</si>
  <si>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</si>
  <si>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</si>
  <si>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</si>
  <si>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</si>
  <si>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</si>
  <si>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</si>
  <si>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</si>
  <si>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</si>
  <si>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</si>
  <si>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</si>
  <si>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</si>
  <si>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</si>
  <si>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</si>
  <si>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</si>
  <si>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</si>
  <si>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</si>
  <si>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</si>
  <si>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</si>
  <si>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</si>
  <si>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</si>
  <si>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</si>
  <si>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</si>
  <si>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</si>
  <si>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</si>
  <si>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</si>
  <si>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</si>
  <si>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</si>
  <si>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</si>
  <si>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</si>
  <si>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</si>
  <si>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</si>
  <si>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</si>
  <si>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</si>
  <si>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</si>
  <si>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</si>
  <si>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</si>
  <si>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</si>
  <si>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</si>
  <si>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</si>
  <si>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</si>
  <si>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</si>
  <si>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</si>
  <si>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</si>
  <si>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</si>
  <si>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</si>
  <si>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</si>
  <si>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</si>
  <si>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</si>
  <si>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</si>
  <si>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</si>
  <si>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</si>
  <si>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</si>
  <si>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</si>
  <si>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</si>
  <si>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</si>
  <si>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</si>
  <si>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</si>
  <si>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</si>
  <si>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</si>
  <si>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</si>
  <si>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</si>
  <si>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</si>
  <si>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</si>
  <si>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</si>
  <si>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</si>
  <si>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</si>
  <si>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</si>
  <si>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</si>
  <si>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</si>
  <si>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</si>
  <si>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</si>
  <si>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</si>
  <si>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</si>
  <si>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</si>
  <si>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</si>
  <si>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</si>
  <si>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</si>
  <si>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</si>
  <si>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</si>
  <si>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</si>
  <si>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</si>
  <si>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</si>
  <si>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</si>
  <si>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</si>
  <si>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</si>
  <si>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</si>
  <si>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</si>
  <si>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</si>
  <si>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</si>
  <si>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</si>
  <si>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</si>
  <si>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</si>
  <si>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</si>
  <si>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</si>
  <si>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</si>
  <si>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</si>
  <si>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</si>
  <si>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</si>
  <si>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</si>
  <si>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</si>
  <si>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</si>
  <si>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</si>
  <si>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</si>
  <si>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</si>
  <si>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</si>
  <si>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</si>
  <si>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</si>
  <si>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</si>
  <si>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</si>
  <si>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</si>
  <si>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</si>
  <si>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</si>
  <si>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</si>
  <si>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</si>
  <si>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</si>
  <si>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</si>
  <si>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</si>
  <si>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</si>
  <si>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</si>
  <si>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</si>
  <si>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</si>
  <si>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</si>
  <si>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</si>
  <si>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</si>
  <si>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</si>
  <si>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</si>
  <si>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</si>
  <si>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</si>
  <si>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</si>
  <si>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</si>
  <si>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</si>
  <si>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</si>
  <si>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</si>
  <si>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</si>
  <si>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</si>
  <si>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</si>
  <si>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</si>
  <si>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</si>
  <si>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</si>
  <si>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</si>
  <si>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</si>
  <si>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</si>
  <si>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</si>
  <si>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</si>
  <si>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</si>
  <si>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</si>
  <si>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</si>
  <si>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</si>
  <si>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</si>
  <si>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</si>
  <si>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</si>
  <si>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</si>
  <si>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</si>
  <si>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</si>
  <si>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</si>
  <si>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</si>
  <si>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</si>
  <si>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</si>
  <si>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</si>
  <si>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</si>
  <si>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</si>
  <si>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</si>
  <si>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</si>
  <si>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</si>
  <si>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</si>
  <si>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</si>
  <si>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</si>
  <si>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</si>
  <si>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</si>
  <si>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</si>
  <si>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</si>
  <si>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</si>
  <si>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</si>
  <si>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</si>
  <si>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</si>
  <si>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</si>
  <si>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</si>
  <si>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</si>
  <si>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</si>
  <si>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</si>
  <si>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</si>
  <si>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</si>
  <si>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</si>
  <si>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</si>
  <si>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</si>
  <si>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</si>
  <si>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</si>
  <si>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</si>
  <si>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</si>
  <si>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</si>
  <si>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</si>
  <si>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</si>
  <si>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</si>
  <si>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</si>
  <si>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</si>
  <si>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</si>
  <si>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</si>
  <si>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</si>
  <si>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</si>
  <si>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</si>
  <si>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</si>
  <si>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</si>
  <si>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</si>
  <si>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</si>
  <si>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</si>
  <si>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</si>
  <si>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</si>
  <si>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</si>
  <si>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</si>
  <si>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</si>
  <si>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</si>
  <si>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</si>
  <si>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</si>
  <si>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</si>
  <si>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</si>
  <si>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</si>
  <si>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</si>
  <si>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</si>
  <si>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</si>
  <si>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</si>
  <si>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</si>
  <si>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</si>
  <si>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</si>
  <si>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</si>
  <si>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</si>
  <si>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</si>
  <si>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</si>
  <si>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</si>
  <si>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</si>
  <si>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</si>
  <si>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</si>
  <si>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</si>
  <si>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</si>
  <si>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</si>
  <si>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</si>
  <si>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</si>
  <si>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</si>
  <si>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</si>
  <si>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</si>
  <si>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</si>
  <si>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</si>
  <si>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</si>
  <si>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</si>
  <si>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</si>
  <si>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</si>
  <si>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</si>
  <si>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</si>
  <si>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</si>
  <si>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</si>
  <si>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</si>
  <si>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</si>
  <si>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</si>
  <si>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</si>
  <si>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</si>
  <si>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</si>
  <si>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</si>
  <si>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</si>
  <si>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</si>
  <si>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</si>
  <si>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</si>
  <si>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</si>
  <si>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</si>
  <si>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</si>
  <si>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</si>
  <si>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</si>
  <si>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</si>
  <si>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</si>
  <si>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</si>
  <si>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</si>
  <si>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</si>
  <si>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</si>
  <si>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</si>
  <si>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</si>
  <si>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</si>
  <si>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</si>
  <si>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</si>
  <si>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</si>
  <si>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</si>
  <si>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</si>
  <si>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</si>
  <si>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</si>
  <si>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</si>
  <si>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</si>
  <si>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</si>
  <si>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</si>
  <si>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</si>
  <si>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</si>
  <si>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</si>
  <si>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</si>
  <si>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</si>
  <si>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</si>
  <si>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</si>
  <si>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</si>
  <si>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</si>
  <si>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</si>
  <si>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</si>
  <si>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</si>
  <si>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</si>
  <si>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</si>
  <si>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</si>
  <si>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</si>
  <si>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</si>
  <si>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</si>
  <si>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</si>
  <si>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</si>
  <si>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</si>
  <si>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</si>
  <si>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</si>
  <si>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</si>
  <si>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</si>
  <si>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</si>
  <si>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</si>
  <si>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</si>
  <si>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</si>
  <si>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</si>
  <si>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</si>
  <si>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</si>
  <si>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</si>
  <si>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</si>
  <si>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</si>
  <si>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</si>
  <si>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</si>
  <si>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</si>
  <si>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</si>
  <si>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</si>
  <si>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</si>
  <si>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</si>
  <si>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</si>
  <si>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</si>
  <si>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</si>
  <si>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</si>
  <si>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</si>
  <si>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</si>
  <si>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</si>
  <si>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</si>
  <si>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</si>
  <si>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</si>
  <si>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</si>
  <si>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</si>
  <si>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</si>
  <si>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</si>
  <si>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</si>
  <si>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</si>
  <si>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</si>
  <si>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</si>
  <si>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</si>
  <si>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</si>
  <si>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</si>
  <si>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</si>
  <si>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</si>
  <si>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</si>
  <si>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</si>
  <si>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</si>
  <si>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</si>
  <si>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</si>
  <si>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</si>
  <si>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</si>
  <si>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</si>
  <si>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</si>
  <si>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</si>
  <si>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</si>
  <si>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</si>
  <si>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</si>
  <si>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</si>
  <si>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</si>
  <si>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</si>
  <si>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</si>
  <si>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</si>
  <si>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</si>
  <si>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</si>
  <si>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</si>
  <si>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</si>
  <si>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</si>
  <si>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</si>
  <si>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</si>
  <si>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</si>
  <si>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</si>
  <si>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</si>
  <si>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</si>
  <si>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</si>
  <si>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</si>
  <si>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</si>
  <si>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</si>
  <si>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</si>
  <si>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</si>
  <si>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</si>
  <si>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</si>
  <si>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</si>
  <si>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</si>
  <si>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</si>
  <si>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</si>
  <si>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</si>
  <si>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</si>
  <si>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</si>
  <si>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</si>
  <si>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</si>
  <si>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</si>
  <si>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</si>
  <si>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</si>
  <si>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</si>
  <si>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</si>
  <si>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</si>
  <si>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</si>
  <si>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</si>
  <si>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</si>
  <si>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</si>
  <si>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</si>
  <si>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</si>
  <si>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</si>
  <si>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</si>
  <si>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</si>
  <si>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</si>
  <si>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</si>
  <si>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</si>
  <si>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</si>
  <si>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</si>
  <si>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</si>
  <si>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</si>
  <si>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</si>
  <si>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</si>
  <si>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</si>
  <si>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</si>
  <si>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</si>
  <si>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</si>
  <si>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</si>
  <si>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</si>
  <si>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</si>
  <si>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</si>
  <si>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</si>
  <si>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</si>
  <si>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</si>
  <si>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</si>
  <si>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</si>
  <si>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</si>
  <si>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</si>
  <si>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</si>
  <si>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</si>
  <si>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</si>
  <si>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</si>
  <si>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</si>
  <si>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</si>
  <si>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</si>
  <si>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</si>
  <si>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</si>
  <si>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</si>
  <si>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</si>
  <si>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</si>
  <si>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</si>
  <si>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</si>
  <si>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</si>
  <si>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</si>
  <si>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</si>
  <si>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</si>
  <si>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</si>
  <si>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</si>
  <si>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</si>
  <si>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</si>
  <si>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</si>
  <si>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</si>
  <si>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</si>
  <si>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</si>
  <si>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</si>
  <si>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</si>
  <si>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</si>
  <si>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</si>
  <si>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</si>
  <si>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</si>
  <si>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</si>
  <si>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</si>
  <si>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</si>
  <si>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</si>
  <si>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</si>
  <si>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</si>
  <si>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</si>
  <si>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</si>
  <si>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</si>
  <si>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</si>
  <si>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</si>
  <si>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</si>
  <si>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</si>
  <si>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</si>
  <si>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</si>
  <si>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</si>
  <si>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</si>
  <si>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</si>
  <si>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</si>
  <si>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</si>
  <si>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</si>
  <si>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</si>
  <si>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</si>
  <si>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</si>
  <si>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</si>
  <si>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</si>
  <si>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</si>
  <si>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</si>
  <si>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</si>
  <si>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</si>
  <si>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</si>
  <si>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</si>
  <si>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</si>
  <si>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</si>
  <si>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</si>
  <si>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</si>
  <si>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</si>
  <si>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</si>
  <si>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</si>
  <si>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</si>
  <si>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</si>
  <si>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</si>
  <si>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</si>
  <si>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</si>
  <si>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</si>
  <si>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</si>
  <si>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</si>
  <si>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</si>
  <si>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</si>
  <si>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</si>
  <si>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</si>
  <si>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</si>
  <si>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</si>
  <si>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</si>
  <si>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</si>
  <si>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</si>
  <si>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</si>
  <si>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</si>
  <si>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</si>
  <si>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</si>
  <si>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</si>
  <si>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</si>
  <si>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</si>
  <si>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</si>
  <si>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</si>
  <si>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</si>
  <si>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</si>
  <si>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</si>
  <si>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</si>
  <si>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</si>
  <si>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</si>
  <si>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</si>
  <si>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</si>
  <si>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</si>
  <si>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</si>
  <si>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</si>
  <si>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</si>
  <si>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</si>
  <si>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</si>
  <si>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</si>
  <si>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</si>
  <si>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</si>
  <si>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</si>
  <si>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</si>
  <si>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</si>
  <si>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</si>
  <si>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</si>
  <si>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</si>
  <si>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</si>
  <si>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</si>
  <si>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</si>
  <si>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</si>
  <si>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</si>
  <si>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</si>
  <si>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</si>
  <si>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</si>
  <si>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</si>
  <si>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</si>
  <si>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</si>
  <si>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</si>
  <si>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</si>
  <si>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</si>
  <si>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</si>
  <si>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</si>
  <si>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</si>
  <si>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</si>
  <si>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</si>
  <si>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</si>
  <si>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</si>
  <si>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</si>
  <si>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</si>
  <si>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</si>
  <si>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</si>
  <si>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</si>
  <si>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</si>
  <si>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</si>
  <si>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</si>
  <si>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</si>
  <si>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</si>
  <si>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</si>
  <si>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</si>
  <si>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</si>
  <si>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</si>
  <si>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</si>
  <si>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</si>
  <si>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</si>
  <si>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</si>
  <si>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</si>
  <si>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</si>
  <si>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</si>
  <si>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</si>
  <si>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</si>
  <si>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</si>
  <si>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</si>
  <si>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</si>
  <si>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</si>
  <si>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</si>
  <si>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</si>
  <si>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</si>
  <si>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</si>
  <si>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</si>
  <si>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</si>
  <si>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</si>
  <si>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</si>
  <si>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</si>
  <si>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</si>
  <si>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</si>
  <si>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</si>
  <si>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</si>
  <si>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</si>
  <si>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</si>
  <si>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</si>
  <si>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</si>
  <si>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</si>
  <si>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</si>
  <si>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</si>
  <si>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</si>
  <si>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</si>
  <si>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</si>
  <si>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</si>
  <si>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</si>
  <si>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</si>
  <si>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</si>
  <si>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</si>
  <si>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</si>
  <si>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</si>
  <si>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</si>
  <si>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</si>
  <si>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</si>
  <si>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</si>
  <si>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</si>
  <si>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</si>
  <si>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</si>
  <si>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</si>
  <si>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</si>
  <si>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</si>
  <si>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</si>
  <si>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</si>
  <si>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</si>
  <si>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</si>
  <si>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</si>
  <si>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</si>
  <si>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</si>
  <si>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</si>
  <si>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</si>
  <si>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</si>
  <si>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</si>
  <si>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</si>
  <si>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</si>
  <si>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</si>
  <si>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</si>
  <si>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</si>
  <si>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</si>
  <si>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</si>
  <si>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</si>
  <si>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</si>
  <si>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</si>
  <si>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</si>
  <si>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</si>
  <si>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</si>
  <si>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</si>
  <si>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</si>
  <si>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</si>
  <si>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</si>
  <si>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</si>
  <si>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</si>
  <si>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</si>
  <si>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</si>
  <si>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</si>
  <si>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</si>
  <si>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</si>
  <si>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</si>
  <si>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</si>
  <si>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</si>
  <si>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</si>
  <si>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</si>
  <si>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</si>
  <si>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</si>
  <si>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</si>
  <si>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</si>
  <si>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</si>
  <si>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</si>
  <si>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</si>
  <si>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</si>
  <si>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</si>
  <si>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</si>
  <si>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</si>
  <si>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</si>
  <si>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</si>
  <si>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</si>
  <si>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</si>
  <si>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</si>
  <si>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</si>
  <si>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</si>
  <si>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</si>
  <si>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</si>
  <si>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</si>
  <si>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</si>
  <si>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</si>
  <si>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</si>
  <si>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</si>
  <si>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</si>
  <si>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</si>
  <si>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</si>
  <si>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</si>
  <si>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</si>
  <si>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</si>
  <si>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</si>
  <si>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</si>
  <si>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</si>
  <si>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</si>
  <si>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</si>
  <si>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</si>
  <si>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</si>
  <si>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</si>
  <si>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</si>
  <si>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</si>
  <si>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</si>
  <si>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</si>
  <si>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</si>
  <si>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</si>
  <si>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</si>
  <si>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</si>
  <si>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</si>
  <si>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</si>
  <si>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</si>
  <si>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</si>
  <si>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</si>
  <si>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</si>
  <si>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</si>
  <si>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</si>
  <si>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</si>
  <si>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</si>
  <si>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</si>
  <si>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</si>
  <si>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</si>
  <si>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</si>
  <si>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</si>
  <si>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</si>
  <si>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</si>
  <si>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</si>
  <si>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</si>
  <si>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</si>
  <si>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</si>
  <si>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</si>
  <si>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</si>
  <si>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</si>
  <si>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</si>
  <si>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</si>
  <si>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</si>
  <si>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</si>
  <si>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</si>
  <si>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</si>
  <si>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</si>
  <si>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</si>
  <si>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</si>
  <si>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</si>
  <si>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</si>
  <si>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</si>
  <si>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</si>
  <si>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</si>
  <si>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</si>
  <si>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</si>
  <si>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</si>
  <si>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</si>
  <si>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</si>
  <si>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</si>
  <si>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</si>
  <si>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</si>
  <si>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</si>
  <si>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</si>
  <si>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</si>
  <si>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</si>
  <si>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</si>
  <si>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</si>
  <si>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</si>
  <si>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</si>
  <si>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</si>
  <si>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</si>
  <si>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</si>
  <si>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</si>
  <si>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</si>
  <si>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</si>
  <si>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</si>
  <si>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</si>
  <si>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</si>
  <si>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</si>
  <si>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</si>
  <si>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</si>
  <si>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</si>
  <si>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</si>
  <si>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</si>
  <si>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</si>
  <si>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</si>
  <si>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</si>
  <si>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</si>
  <si>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</si>
  <si>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</si>
  <si>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</si>
  <si>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</si>
  <si>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</si>
  <si>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</si>
  <si>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</si>
  <si>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</si>
  <si>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</si>
  <si>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</si>
  <si>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</si>
  <si>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</si>
  <si>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</si>
  <si>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</si>
  <si>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</si>
  <si>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</si>
  <si>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</si>
  <si>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</si>
  <si>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</si>
  <si>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</si>
  <si>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</si>
  <si>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</si>
  <si>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</si>
  <si>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</si>
  <si>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</si>
  <si>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</si>
  <si>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</si>
  <si>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</si>
  <si>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</si>
  <si>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</si>
  <si>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</si>
  <si>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</si>
  <si>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</si>
  <si>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</si>
  <si>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</si>
  <si>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</si>
  <si>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</si>
  <si>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</si>
  <si>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</si>
  <si>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</si>
  <si>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</si>
  <si>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</si>
  <si>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</si>
  <si>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</si>
  <si>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</si>
  <si>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</si>
  <si>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</si>
  <si>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</si>
  <si>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</si>
  <si>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</si>
  <si>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</si>
  <si>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</si>
  <si>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</si>
  <si>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</si>
  <si>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</si>
  <si>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</si>
  <si>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</si>
  <si>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</si>
  <si>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</si>
  <si>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</si>
  <si>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</si>
  <si>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</si>
  <si>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</si>
  <si>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</si>
  <si>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</si>
  <si>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</si>
  <si>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</si>
  <si>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</si>
  <si>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</si>
  <si>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</si>
  <si>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</si>
  <si>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</si>
  <si>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</si>
  <si>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</si>
  <si>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</si>
  <si>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</si>
  <si>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</si>
  <si>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</si>
  <si>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</si>
  <si>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</si>
  <si>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</si>
  <si>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</si>
  <si>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</si>
  <si>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</si>
  <si>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</si>
  <si>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</si>
  <si>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</si>
  <si>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</si>
  <si>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</si>
  <si>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</si>
  <si>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</si>
  <si>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</si>
  <si>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</si>
  <si>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</si>
  <si>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</si>
  <si>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</si>
  <si>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</si>
  <si>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</si>
  <si>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</si>
  <si>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</si>
  <si>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</si>
  <si>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</si>
  <si>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</si>
  <si>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</si>
  <si>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</si>
  <si>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</si>
  <si>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</si>
  <si>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</si>
  <si>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</si>
  <si>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</si>
  <si>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</si>
  <si>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</si>
  <si>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</si>
  <si>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</si>
  <si>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</si>
  <si>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</si>
  <si>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</si>
  <si>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</si>
  <si>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</si>
  <si>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</si>
  <si>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</si>
  <si>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</si>
  <si>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</si>
  <si>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</si>
  <si>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</si>
  <si>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</si>
  <si>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</si>
  <si>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</si>
  <si>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</si>
  <si>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</si>
  <si>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</si>
  <si>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</si>
  <si>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</si>
  <si>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</si>
  <si>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</si>
  <si>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</si>
  <si>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</si>
  <si>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</si>
  <si>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</si>
  <si>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</si>
  <si>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</si>
  <si>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</si>
  <si>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</si>
  <si>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</si>
  <si>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</si>
  <si>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</si>
  <si>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</si>
  <si>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</si>
  <si>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</si>
  <si>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</si>
  <si>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</si>
  <si>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</si>
  <si>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</si>
  <si>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</si>
  <si>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</si>
  <si>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</si>
  <si>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</si>
  <si>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</si>
  <si>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</si>
  <si>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</si>
  <si>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</si>
  <si>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</si>
  <si>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</si>
  <si>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</si>
  <si>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</si>
  <si>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</si>
  <si>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</si>
  <si>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</si>
  <si>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</si>
  <si>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</si>
  <si>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</si>
  <si>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</si>
  <si>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</si>
  <si>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</si>
  <si>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</si>
  <si>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</si>
  <si>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</si>
  <si>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</si>
  <si>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</si>
  <si>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</si>
  <si>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</si>
  <si>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</si>
  <si>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</si>
  <si>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</si>
  <si>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</si>
  <si>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</si>
  <si>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</si>
  <si>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</si>
  <si>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</si>
  <si>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</si>
  <si>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</si>
  <si>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</si>
  <si>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</si>
  <si>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</si>
  <si>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</si>
  <si>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</si>
  <si>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</si>
  <si>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</si>
  <si>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</si>
  <si>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</si>
  <si>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</si>
  <si>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</si>
  <si>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</si>
  <si>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</si>
  <si>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</si>
  <si>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</si>
  <si>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</si>
  <si>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</si>
  <si>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</si>
  <si>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</si>
  <si>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</si>
  <si>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</si>
  <si>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</si>
  <si>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</si>
  <si>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</si>
  <si>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</si>
  <si>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</si>
  <si>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</si>
  <si>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</si>
  <si>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</si>
  <si>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</si>
  <si>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</si>
  <si>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</si>
  <si>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</si>
  <si>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</si>
  <si>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</si>
  <si>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</si>
  <si>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</si>
  <si>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</si>
  <si>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</si>
  <si>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</si>
  <si>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</si>
  <si>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</si>
  <si>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</si>
  <si>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</si>
  <si>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</si>
  <si>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</si>
  <si>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</si>
  <si>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</si>
  <si>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</si>
  <si>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</si>
  <si>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</si>
  <si>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</si>
  <si>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</si>
  <si>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</si>
  <si>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</si>
  <si>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</si>
  <si>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</si>
  <si>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</si>
  <si>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</si>
  <si>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</si>
  <si>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</si>
  <si>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</si>
  <si>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</si>
  <si>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</si>
  <si>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</si>
  <si>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</si>
  <si>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</si>
  <si>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</si>
  <si>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</si>
  <si>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</si>
  <si>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</si>
  <si>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</si>
  <si>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</si>
  <si>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</si>
  <si>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</si>
  <si>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</si>
  <si>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</si>
  <si>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</si>
  <si>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</si>
  <si>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</si>
  <si>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</si>
  <si>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</si>
  <si>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</si>
  <si>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</si>
  <si>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</si>
  <si>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</si>
  <si>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</si>
  <si>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</si>
  <si>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</si>
  <si>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</si>
  <si>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</si>
  <si>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</si>
  <si>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</si>
  <si>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</si>
  <si>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</si>
  <si>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</si>
  <si>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</si>
  <si>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</si>
  <si>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</si>
  <si>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</si>
  <si>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</si>
  <si>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</si>
  <si>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</si>
  <si>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</si>
  <si>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</si>
  <si>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</si>
  <si>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</si>
  <si>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</si>
  <si>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</si>
  <si>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</si>
  <si>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</si>
  <si>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</si>
  <si>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</si>
  <si>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</si>
  <si>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</si>
  <si>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</si>
  <si>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</si>
  <si>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</si>
  <si>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</si>
  <si>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</si>
  <si>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</si>
  <si>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</si>
  <si>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</si>
  <si>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</si>
  <si>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</si>
  <si>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</si>
  <si>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</si>
  <si>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</si>
  <si>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</si>
  <si>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</si>
  <si>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</si>
  <si>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</si>
  <si>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</si>
  <si>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</si>
  <si>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</si>
  <si>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</si>
  <si>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</si>
  <si>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</si>
  <si>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</si>
  <si>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</si>
  <si>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</si>
  <si>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</si>
  <si>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</si>
  <si>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</si>
  <si>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</si>
  <si>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</si>
  <si>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</si>
  <si>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</si>
  <si>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</si>
  <si>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</si>
  <si>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</si>
  <si>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</si>
  <si>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</si>
  <si>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</si>
  <si>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</si>
  <si>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</si>
  <si>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</si>
  <si>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</si>
  <si>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</si>
  <si>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</si>
  <si>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</si>
  <si>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</si>
  <si>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</si>
  <si>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</si>
  <si>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</si>
  <si>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</si>
  <si>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</si>
  <si>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</si>
  <si>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</si>
  <si>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</si>
  <si>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</si>
  <si>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</si>
  <si>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</si>
  <si>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</si>
  <si>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</si>
  <si>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</si>
  <si>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</si>
  <si>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</si>
  <si>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</si>
  <si>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</si>
  <si>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</si>
  <si>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</si>
  <si>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</si>
  <si>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</si>
  <si>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</si>
  <si>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</si>
  <si>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</si>
  <si>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</si>
  <si>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</si>
  <si>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</si>
  <si>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</si>
  <si>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</si>
  <si>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</si>
  <si>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</si>
  <si>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</si>
  <si>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</si>
  <si>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</si>
  <si>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</si>
  <si>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</si>
  <si>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</si>
  <si>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</si>
  <si>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</si>
  <si>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</si>
  <si>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</si>
  <si>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</si>
  <si>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</si>
  <si>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</si>
  <si>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</si>
  <si>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</si>
  <si>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</si>
  <si>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</si>
  <si>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</si>
  <si>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</si>
  <si>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</si>
  <si>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</si>
  <si>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</si>
  <si>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</si>
  <si>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</si>
  <si>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</si>
  <si>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</si>
  <si>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</si>
  <si>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</si>
  <si>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</si>
  <si>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</si>
  <si>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</si>
  <si>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</si>
  <si>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</si>
  <si>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</si>
  <si>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</si>
  <si>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</si>
  <si>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</si>
  <si>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</si>
  <si>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</si>
  <si>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</si>
  <si>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</si>
  <si>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</si>
  <si>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</si>
  <si>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</si>
  <si>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</si>
  <si>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</si>
  <si>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</si>
  <si>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</si>
  <si>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</si>
  <si>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</si>
  <si>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</si>
  <si>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</si>
  <si>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</si>
  <si>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</si>
  <si>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</si>
  <si>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</si>
  <si>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</si>
  <si>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</si>
  <si>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</si>
  <si>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</si>
  <si>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</si>
  <si>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</si>
  <si>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</si>
  <si>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</si>
  <si>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</si>
  <si>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</si>
  <si>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</si>
  <si>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</si>
  <si>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</si>
  <si>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</si>
  <si>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</si>
  <si>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</si>
  <si>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</si>
  <si>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</si>
  <si>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</si>
  <si>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</si>
  <si>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</si>
  <si>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</si>
  <si>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</si>
  <si>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</si>
  <si>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</si>
  <si>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</si>
  <si>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</si>
  <si>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</si>
  <si>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</si>
  <si>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</si>
  <si>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</si>
  <si>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</si>
  <si>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</si>
  <si>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</si>
  <si>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</si>
  <si>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</si>
  <si>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</si>
  <si>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</si>
  <si>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</si>
  <si>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</si>
  <si>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</si>
  <si>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</si>
  <si>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</si>
  <si>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</si>
  <si>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</si>
  <si>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</si>
  <si>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</si>
  <si>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</si>
  <si>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</si>
  <si>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</si>
  <si>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</si>
  <si>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</si>
  <si>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</si>
  <si>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</si>
  <si>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</si>
  <si>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</si>
  <si>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</si>
  <si>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</si>
  <si>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</si>
  <si>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</si>
  <si>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</si>
  <si>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</si>
  <si>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</si>
  <si>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</si>
  <si>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</si>
  <si>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</si>
  <si>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</si>
  <si>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</si>
  <si>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</si>
  <si>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</si>
  <si>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</si>
  <si>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</si>
  <si>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</si>
  <si>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</si>
  <si>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</si>
  <si>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</si>
  <si>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</si>
  <si>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</si>
  <si>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</si>
  <si>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</si>
  <si>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</si>
  <si>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</si>
  <si>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</si>
  <si>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</si>
  <si>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</si>
  <si>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</si>
  <si>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</si>
  <si>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</si>
  <si>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</si>
  <si>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</si>
  <si>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</si>
  <si>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</si>
  <si>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</si>
  <si>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</si>
  <si>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</si>
  <si>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</si>
  <si>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</si>
  <si>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</si>
  <si>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</si>
  <si>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</si>
  <si>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</si>
  <si>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</si>
  <si>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</si>
  <si>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</si>
  <si>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</si>
  <si>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</si>
  <si>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</si>
  <si>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</si>
  <si>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</si>
  <si>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</si>
  <si>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</si>
  <si>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</si>
  <si>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</si>
  <si>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</si>
  <si>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</si>
  <si>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</si>
  <si>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</si>
  <si>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</si>
  <si>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</si>
  <si>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</si>
  <si>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</si>
  <si>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</si>
  <si>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</si>
  <si>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</si>
  <si>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</si>
  <si>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</si>
  <si>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</si>
  <si>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</si>
  <si>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</si>
  <si>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</si>
  <si>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</si>
  <si>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</si>
  <si>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</si>
  <si>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</si>
  <si>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</si>
  <si>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</si>
  <si>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</si>
  <si>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</si>
  <si>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</si>
  <si>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</si>
  <si>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</si>
  <si>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</si>
  <si>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</si>
  <si>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</si>
  <si>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</si>
  <si>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</si>
  <si>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</si>
  <si>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</si>
  <si>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</si>
  <si>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</si>
  <si>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</si>
  <si>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</si>
  <si>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</si>
  <si>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</si>
  <si>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</si>
  <si>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</si>
  <si>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</si>
  <si>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</si>
  <si>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</si>
  <si>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</si>
  <si>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</si>
  <si>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</si>
  <si>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</si>
  <si>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</si>
  <si>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</si>
  <si>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</si>
  <si>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</si>
  <si>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</si>
  <si>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</si>
  <si>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</si>
  <si>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</si>
  <si>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</si>
  <si>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</si>
  <si>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</si>
  <si>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</si>
  <si>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</si>
  <si>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</si>
  <si>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</si>
  <si>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</si>
  <si>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</si>
  <si>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</si>
  <si>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</si>
  <si>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</si>
  <si>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</si>
  <si>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</si>
  <si>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</si>
  <si>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</si>
  <si>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</si>
  <si>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</si>
  <si>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</si>
  <si>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</si>
  <si>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</si>
  <si>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</si>
  <si>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</si>
  <si>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</si>
  <si>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</si>
  <si>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</si>
  <si>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</si>
  <si>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</si>
  <si>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</si>
  <si>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</si>
  <si>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</si>
  <si>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</si>
  <si>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</si>
  <si>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</si>
  <si>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</si>
  <si>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</si>
  <si>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</si>
  <si>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</si>
  <si>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</si>
  <si>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</si>
  <si>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</si>
  <si>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</si>
  <si>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</si>
  <si>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</si>
  <si>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</si>
  <si>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</si>
  <si>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</si>
  <si>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</si>
  <si>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</si>
  <si>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</si>
  <si>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</si>
  <si>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</si>
  <si>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</si>
  <si>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</si>
  <si>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</si>
  <si>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</si>
  <si>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</si>
  <si>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</si>
  <si>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</si>
  <si>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</si>
  <si>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</si>
  <si>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</si>
  <si>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</si>
  <si>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</si>
  <si>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</si>
  <si>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</si>
  <si>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</si>
  <si>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</si>
  <si>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</si>
  <si>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</si>
  <si>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</si>
  <si>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</si>
  <si>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</si>
  <si>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</si>
  <si>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</si>
  <si>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</si>
  <si>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</si>
  <si>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</si>
  <si>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</si>
  <si>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</si>
  <si>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</si>
  <si>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</si>
  <si>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</si>
  <si>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</si>
  <si>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</si>
  <si>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</si>
  <si>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</si>
  <si>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</si>
  <si>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</si>
  <si>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</si>
  <si>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</si>
  <si>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</si>
  <si>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</si>
  <si>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</si>
  <si>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</si>
  <si>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</si>
  <si>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</si>
  <si>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</si>
  <si>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</si>
  <si>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</si>
  <si>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</si>
  <si>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</si>
  <si>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</si>
  <si>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</si>
  <si>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</si>
  <si>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</si>
  <si>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</si>
  <si>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</si>
  <si>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</si>
  <si>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</si>
  <si>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</si>
  <si>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</si>
  <si>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</si>
  <si>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</si>
  <si>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</si>
  <si>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</si>
  <si>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</si>
  <si>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</si>
  <si>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</si>
  <si>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</si>
  <si>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</si>
  <si>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</si>
  <si>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</si>
  <si>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</si>
  <si>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</si>
  <si>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</si>
  <si>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</si>
  <si>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</si>
  <si>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</si>
  <si>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</si>
  <si>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</si>
  <si>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</si>
  <si>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</si>
  <si>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</si>
  <si>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</si>
  <si>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</si>
  <si>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</si>
  <si>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</si>
  <si>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</si>
  <si>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</si>
  <si>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</si>
  <si>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</si>
  <si>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</si>
  <si>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</si>
  <si>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</si>
  <si>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</si>
  <si>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</si>
  <si>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</si>
  <si>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</si>
  <si>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</si>
  <si>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</si>
  <si>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</si>
  <si>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</si>
  <si>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</si>
  <si>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</si>
  <si>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</si>
  <si>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</si>
  <si>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</si>
  <si>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</si>
  <si>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</si>
  <si>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</si>
  <si>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</si>
  <si>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</si>
  <si>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</si>
  <si>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</si>
  <si>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</si>
  <si>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</si>
  <si>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</si>
  <si>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</si>
  <si>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</si>
  <si>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</si>
  <si>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</si>
  <si>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</si>
  <si>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</si>
  <si>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</si>
  <si>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</si>
  <si>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</si>
  <si>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</si>
  <si>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</si>
  <si>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</si>
  <si>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</si>
  <si>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</si>
  <si>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</si>
  <si>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</si>
  <si>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</si>
  <si>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</si>
  <si>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</si>
  <si>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</si>
  <si>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</si>
  <si>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</si>
  <si>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</si>
  <si>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</si>
  <si>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</si>
  <si>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</si>
  <si>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</si>
  <si>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</si>
  <si>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</si>
  <si>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</si>
  <si>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</si>
  <si>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</si>
  <si>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</si>
  <si>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</si>
  <si>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</si>
  <si>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</si>
  <si>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</si>
  <si>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</si>
  <si>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</si>
  <si>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</si>
  <si>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</si>
  <si>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</si>
  <si>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</si>
  <si>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</si>
  <si>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</si>
  <si>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</si>
  <si>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</si>
  <si>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</si>
  <si>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</si>
  <si>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</si>
  <si>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</si>
  <si>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</si>
  <si>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</si>
  <si>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</si>
  <si>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</si>
  <si>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</si>
  <si>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</si>
  <si>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</si>
  <si>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</si>
  <si>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</si>
  <si>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</si>
  <si>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</si>
  <si>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</si>
  <si>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</si>
  <si>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</si>
  <si>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</si>
  <si>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</si>
  <si>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</si>
  <si>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</si>
  <si>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</si>
  <si>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</si>
  <si>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</si>
  <si>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</si>
  <si>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</si>
  <si>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</si>
  <si>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</si>
  <si>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</si>
  <si>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</si>
  <si>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</si>
  <si>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</si>
  <si>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</si>
  <si>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</si>
  <si>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</si>
  <si>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</si>
  <si>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</si>
  <si>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</si>
  <si>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</si>
  <si>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</si>
  <si>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</si>
  <si>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</si>
  <si>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</si>
  <si>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</si>
  <si>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</si>
  <si>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</si>
  <si>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</si>
  <si>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</si>
  <si>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</si>
  <si>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</si>
  <si>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</si>
  <si>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</si>
  <si>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</si>
  <si>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</si>
  <si>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</si>
  <si>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</si>
  <si>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</si>
  <si>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</si>
  <si>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</si>
  <si>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</si>
  <si>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</si>
  <si>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</si>
  <si>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</si>
  <si>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</si>
  <si>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</si>
  <si>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</si>
  <si>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</si>
  <si>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</si>
  <si>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</si>
  <si>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</si>
  <si>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</si>
  <si>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</si>
  <si>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</si>
  <si>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</si>
  <si>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</si>
  <si>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</si>
  <si>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</si>
  <si>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</si>
  <si>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</si>
  <si>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</si>
  <si>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</si>
  <si>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</si>
  <si>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</si>
  <si>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</si>
  <si>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</si>
  <si>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</si>
  <si>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</si>
  <si>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</si>
  <si>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</si>
  <si>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</si>
  <si>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</si>
  <si>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</si>
  <si>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</si>
  <si>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</si>
  <si>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</si>
  <si>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</si>
  <si>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</si>
  <si>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</si>
  <si>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</si>
  <si>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</si>
  <si>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</si>
  <si>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</si>
  <si>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</si>
  <si>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</si>
  <si>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</si>
  <si>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</si>
  <si>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</si>
  <si>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</si>
  <si>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</si>
  <si>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</si>
  <si>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</si>
  <si>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</si>
  <si>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</si>
  <si>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</si>
  <si>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</si>
  <si>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</si>
  <si>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</si>
  <si>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</si>
  <si>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</si>
  <si>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</si>
  <si>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</si>
  <si>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</si>
  <si>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</si>
  <si>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</si>
  <si>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</si>
  <si>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</si>
  <si>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</si>
  <si>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</si>
  <si>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</si>
  <si>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</si>
  <si>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</si>
  <si>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</si>
  <si>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</si>
  <si>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</si>
  <si>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</si>
  <si>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</si>
  <si>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</si>
  <si>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</si>
  <si>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</si>
  <si>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</si>
  <si>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</si>
  <si>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</si>
  <si>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</si>
  <si>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</si>
  <si>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</si>
  <si>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</si>
  <si>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</si>
  <si>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</si>
  <si>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</si>
  <si>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</si>
  <si>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</si>
  <si>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</si>
  <si>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</si>
  <si>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</si>
  <si>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</si>
  <si>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</si>
  <si>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</si>
  <si>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</si>
  <si>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</si>
  <si>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</si>
  <si>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</si>
  <si>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</si>
  <si>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</si>
  <si>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</si>
  <si>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</si>
  <si>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</si>
  <si>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</si>
  <si>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</si>
  <si>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</si>
  <si>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</si>
  <si>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</si>
  <si>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</si>
  <si>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</si>
  <si>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</si>
  <si>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</si>
  <si>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</si>
  <si>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</si>
  <si>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</si>
  <si>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</si>
  <si>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</si>
  <si>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</si>
  <si>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</si>
  <si>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</si>
  <si>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</si>
  <si>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</si>
  <si>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</si>
  <si>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</si>
  <si>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</si>
  <si>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</si>
  <si>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</si>
  <si>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</si>
  <si>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</si>
  <si>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</si>
  <si>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</si>
  <si>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</si>
  <si>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</si>
  <si>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</si>
  <si>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</si>
  <si>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</si>
  <si>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</si>
  <si>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</si>
  <si>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</si>
  <si>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</si>
  <si>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</si>
  <si>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</si>
  <si>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</si>
  <si>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</si>
  <si>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</si>
  <si>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</si>
  <si>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</si>
  <si>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</si>
  <si>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</si>
  <si>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</si>
  <si>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</si>
  <si>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</si>
  <si>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</si>
  <si>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</si>
  <si>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</si>
  <si>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</si>
  <si>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</si>
  <si>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</si>
  <si>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</si>
  <si>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</si>
  <si>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</si>
  <si>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</si>
  <si>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</si>
  <si>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</si>
  <si>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</si>
  <si>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</si>
  <si>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</si>
  <si>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</si>
  <si>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</si>
  <si>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</si>
  <si>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</si>
  <si>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</si>
  <si>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</si>
  <si>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</si>
  <si>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</si>
  <si>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</si>
  <si>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</si>
  <si>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</si>
  <si>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</si>
  <si>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</si>
  <si>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</si>
  <si>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</si>
  <si>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</si>
  <si>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</si>
  <si>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</si>
  <si>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</si>
  <si>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</si>
  <si>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</si>
  <si>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</si>
  <si>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</si>
  <si>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</si>
  <si>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</si>
  <si>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</si>
  <si>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</si>
  <si>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</si>
  <si>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</si>
  <si>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</si>
  <si>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</si>
  <si>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</si>
  <si>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</si>
  <si>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</si>
  <si>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</si>
  <si>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</si>
  <si>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</si>
  <si>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</si>
  <si>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</si>
  <si>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</si>
  <si>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</si>
  <si>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</si>
  <si>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</si>
  <si>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</si>
  <si>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</si>
  <si>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</si>
  <si>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</si>
  <si>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</si>
  <si>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</si>
  <si>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</si>
  <si>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</si>
  <si>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</si>
  <si>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</si>
  <si>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</si>
  <si>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</si>
  <si>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</si>
  <si>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</si>
  <si>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</si>
  <si>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</si>
  <si>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</si>
  <si>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</si>
  <si>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</si>
  <si>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</si>
  <si>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</si>
  <si>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</si>
  <si>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</si>
  <si>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</si>
  <si>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</si>
  <si>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</si>
  <si>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</si>
  <si>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</si>
  <si>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</si>
  <si>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</si>
  <si>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</si>
  <si>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</si>
  <si>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</si>
  <si>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</si>
  <si>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</si>
  <si>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</si>
  <si>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</si>
  <si>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</si>
  <si>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</si>
  <si>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</si>
  <si>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</si>
  <si>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</si>
  <si>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</si>
  <si>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</si>
  <si>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</si>
  <si>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</si>
  <si>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</si>
  <si>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</si>
  <si>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</si>
  <si>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</si>
  <si>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</si>
  <si>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</si>
  <si>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</si>
  <si>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</si>
  <si>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</si>
  <si>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</si>
  <si>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</si>
  <si>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</si>
  <si>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</si>
  <si>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</si>
  <si>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</si>
  <si>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</si>
  <si>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</si>
  <si>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</si>
  <si>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</si>
  <si>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</si>
  <si>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</si>
  <si>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</si>
  <si>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</si>
  <si>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</si>
  <si>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</si>
  <si>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</si>
  <si>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</si>
  <si>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</si>
  <si>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</si>
  <si>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</si>
  <si>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</si>
  <si>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</si>
  <si>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</si>
  <si>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</si>
  <si>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</si>
  <si>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</si>
  <si>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</si>
  <si>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</si>
  <si>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</si>
  <si>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</si>
  <si>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</si>
  <si>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</si>
  <si>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</si>
  <si>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</si>
  <si>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</si>
  <si>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</si>
  <si>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</si>
  <si>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</si>
  <si>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</si>
  <si>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</si>
  <si>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</si>
  <si>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</si>
  <si>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</si>
  <si>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</si>
  <si>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</si>
  <si>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</si>
  <si>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</si>
  <si>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</si>
  <si>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</si>
  <si>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</si>
  <si>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</si>
  <si>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</si>
  <si>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</si>
  <si>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</si>
  <si>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</si>
  <si>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</si>
  <si>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</si>
  <si>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</si>
  <si>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</si>
  <si>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</si>
  <si>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</si>
  <si>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</si>
  <si>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</si>
  <si>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</si>
  <si>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</si>
  <si>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</si>
  <si>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</si>
  <si>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</si>
  <si>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</si>
  <si>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</si>
  <si>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</si>
  <si>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</si>
  <si>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</si>
  <si>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</si>
  <si>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</si>
  <si>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</si>
  <si>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</si>
  <si>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</si>
  <si>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</si>
  <si>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</si>
  <si>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</si>
  <si>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</si>
  <si>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</si>
  <si>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</si>
  <si>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</si>
  <si>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</si>
  <si>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</si>
  <si>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</si>
  <si>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</si>
  <si>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</si>
  <si>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</si>
  <si>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</si>
  <si>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</si>
  <si>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</si>
  <si>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</si>
  <si>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</si>
  <si>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</si>
  <si>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</si>
  <si>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</si>
  <si>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</si>
  <si>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</si>
  <si>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</si>
  <si>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</si>
  <si>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</si>
  <si>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</si>
  <si>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</si>
  <si>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</si>
  <si>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</si>
  <si>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</si>
  <si>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</si>
  <si>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</si>
  <si>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</si>
  <si>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</si>
  <si>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</si>
  <si>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</si>
  <si>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</si>
  <si>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</si>
  <si>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</si>
  <si>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</si>
  <si>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</si>
  <si>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</si>
  <si>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</si>
  <si>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</si>
  <si>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</si>
  <si>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</si>
  <si>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</si>
  <si>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</si>
  <si>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</si>
  <si>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</si>
  <si>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</si>
  <si>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</si>
  <si>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</si>
  <si>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</si>
  <si>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</si>
  <si>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</si>
  <si>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</si>
  <si>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</si>
  <si>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</si>
  <si>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</si>
  <si>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</si>
  <si>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</si>
  <si>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</si>
  <si>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</si>
  <si>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</si>
  <si>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</si>
  <si>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</si>
  <si>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</si>
  <si>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</si>
  <si>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</si>
  <si>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</si>
  <si>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</si>
  <si>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</si>
  <si>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</si>
  <si>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</si>
  <si>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</si>
  <si>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</si>
  <si>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</si>
  <si>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</si>
  <si>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</si>
  <si>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</si>
  <si>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</si>
  <si>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</si>
  <si>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</si>
  <si>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</si>
  <si>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</si>
  <si>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</si>
  <si>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</si>
  <si>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</si>
  <si>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</si>
  <si>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</si>
  <si>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</si>
  <si>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</si>
  <si>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</si>
  <si>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</si>
  <si>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</si>
  <si>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</si>
  <si>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</si>
  <si>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</si>
  <si>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</si>
  <si>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</si>
  <si>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</si>
  <si>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</si>
  <si>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</si>
  <si>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</si>
  <si>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</si>
  <si>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</si>
  <si>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</si>
  <si>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</si>
  <si>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</si>
  <si>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</si>
  <si>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</si>
  <si>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</si>
  <si>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</si>
  <si>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</si>
  <si>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</si>
  <si>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</si>
  <si>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</si>
  <si>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</si>
  <si>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</si>
  <si>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</si>
  <si>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</si>
  <si>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</si>
  <si>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</si>
  <si>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</si>
  <si>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</si>
  <si>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</si>
  <si>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</si>
  <si>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</si>
  <si>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</si>
  <si>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</si>
  <si>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</si>
  <si>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</si>
  <si>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</si>
  <si>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</si>
  <si>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</si>
  <si>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</si>
  <si>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</si>
  <si>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</si>
  <si>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</si>
  <si>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</si>
  <si>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</si>
  <si>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</si>
  <si>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</si>
  <si>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</si>
  <si>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</si>
  <si>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</si>
  <si>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</si>
  <si>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</si>
  <si>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</si>
  <si>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</si>
  <si>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</si>
  <si>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</si>
  <si>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</si>
  <si>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</si>
  <si>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</si>
  <si>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</si>
  <si>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</si>
  <si>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</si>
  <si>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</si>
  <si>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</si>
  <si>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</si>
  <si>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</si>
  <si>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</si>
  <si>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</si>
  <si>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</si>
  <si>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</si>
  <si>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</si>
  <si>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</si>
  <si>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</si>
  <si>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</si>
  <si>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</si>
  <si>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</si>
  <si>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</si>
  <si>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</si>
  <si>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</si>
  <si>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</si>
  <si>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</si>
  <si>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</si>
  <si>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</si>
  <si>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</si>
  <si>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</si>
  <si>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</si>
  <si>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</si>
  <si>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</si>
  <si>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</si>
  <si>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</si>
  <si>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</si>
  <si>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</si>
  <si>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</si>
  <si>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</si>
  <si>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</si>
  <si>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</si>
  <si>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</si>
  <si>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</si>
  <si>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</si>
  <si>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</si>
  <si>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</si>
  <si>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</si>
  <si>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</si>
  <si>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</si>
  <si>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</si>
  <si>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</si>
  <si>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</si>
  <si>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</si>
  <si>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</si>
  <si>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</si>
  <si>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</si>
  <si>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</si>
  <si>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</si>
  <si>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</si>
  <si>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</si>
  <si>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</si>
  <si>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</si>
  <si>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</si>
  <si>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</si>
  <si>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</si>
  <si>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</si>
  <si>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</si>
  <si>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</si>
  <si>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</si>
  <si>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</si>
  <si>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</si>
  <si>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</si>
  <si>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</si>
  <si>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</si>
  <si>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</si>
  <si>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</si>
  <si>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</si>
  <si>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</si>
  <si>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</si>
  <si>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</si>
  <si>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</si>
  <si>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</si>
  <si>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</si>
  <si>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</si>
  <si>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</si>
  <si>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</si>
  <si>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</si>
  <si>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</si>
  <si>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</si>
  <si>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</si>
  <si>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</si>
  <si>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</si>
  <si>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</si>
  <si>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</si>
  <si>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</si>
  <si>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</si>
  <si>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</si>
  <si>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</si>
  <si>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</si>
  <si>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</si>
  <si>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</si>
  <si>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</si>
  <si>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</si>
  <si>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</si>
  <si>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</si>
  <si>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</si>
  <si>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</si>
  <si>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</si>
  <si>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</si>
  <si>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</si>
  <si>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</si>
  <si>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</si>
  <si>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</si>
  <si>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</si>
  <si>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</si>
  <si>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</si>
  <si>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</si>
  <si>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</si>
  <si>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</si>
  <si>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</si>
  <si>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</si>
  <si>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</si>
  <si>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</si>
  <si>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</si>
  <si>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</si>
  <si>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</si>
  <si>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</si>
  <si>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</si>
  <si>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</si>
  <si>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</si>
  <si>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</si>
  <si>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</si>
  <si>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</si>
  <si>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</si>
  <si>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</si>
  <si>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</si>
  <si>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</si>
  <si>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</si>
  <si>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</si>
  <si>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</si>
  <si>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</si>
  <si>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</si>
  <si>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</si>
  <si>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</si>
  <si>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</si>
  <si>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</si>
  <si>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</si>
  <si>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</si>
  <si>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</si>
  <si>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</si>
  <si>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</si>
  <si>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</si>
  <si>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</si>
  <si>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</si>
  <si>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</si>
  <si>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</si>
  <si>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</si>
  <si>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</si>
  <si>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</si>
  <si>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</si>
  <si>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</si>
  <si>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</si>
  <si>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</si>
  <si>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</si>
  <si>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</si>
  <si>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</si>
  <si>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</si>
  <si>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</si>
  <si>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</si>
  <si>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</si>
  <si>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</si>
  <si>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</si>
  <si>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</si>
  <si>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</si>
  <si>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</si>
  <si>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</si>
  <si>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</si>
  <si>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</si>
  <si>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</si>
  <si>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</si>
  <si>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</si>
  <si>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</si>
  <si>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</si>
  <si>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</si>
  <si>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</si>
  <si>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</si>
  <si>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</si>
  <si>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</si>
  <si>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</si>
  <si>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</si>
  <si>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</si>
  <si>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</si>
  <si>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</si>
  <si>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</si>
  <si>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</si>
  <si>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</si>
  <si>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</si>
  <si>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</si>
  <si>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</si>
  <si>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</si>
  <si>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</si>
  <si>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</si>
  <si>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</si>
  <si>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</si>
  <si>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</si>
  <si>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</si>
  <si>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</si>
  <si>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</si>
  <si>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</si>
  <si>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</si>
  <si>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</si>
  <si>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</si>
  <si>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</si>
  <si>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</si>
  <si>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</si>
  <si>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</si>
  <si>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</si>
  <si>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</si>
  <si>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</si>
  <si>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</si>
  <si>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</si>
  <si>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</si>
  <si>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</si>
  <si>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</si>
  <si>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</si>
  <si>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</si>
  <si>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</si>
  <si>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</si>
  <si>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</si>
  <si>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</si>
  <si>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</si>
  <si>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</si>
  <si>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</si>
  <si>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</si>
  <si>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</si>
  <si>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</si>
  <si>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</si>
  <si>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</si>
  <si>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</si>
  <si>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</si>
  <si>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</si>
  <si>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</si>
  <si>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</si>
  <si>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</si>
  <si>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</si>
  <si>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</si>
  <si>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</si>
  <si>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</si>
  <si>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</si>
  <si>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</si>
  <si>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</si>
  <si>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</si>
  <si>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</si>
  <si>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</si>
  <si>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</si>
  <si>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</si>
  <si>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</si>
  <si>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</si>
  <si>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</si>
  <si>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</si>
  <si>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</si>
  <si>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</si>
  <si>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</si>
  <si>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</si>
  <si>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</si>
  <si>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</si>
  <si>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</si>
  <si>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</si>
  <si>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</si>
  <si>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</si>
  <si>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</si>
  <si>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</si>
  <si>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</si>
  <si>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</si>
  <si>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</si>
  <si>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</si>
  <si>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</si>
  <si>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</si>
  <si>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</si>
  <si>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</si>
  <si>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</si>
  <si>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</si>
  <si>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</si>
  <si>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</si>
  <si>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</si>
  <si>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</si>
  <si>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</si>
  <si>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</si>
  <si>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</si>
  <si>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</si>
  <si>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</si>
  <si>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</si>
  <si>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</si>
  <si>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</si>
  <si>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</si>
  <si>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</si>
  <si>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</si>
  <si>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</si>
  <si>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</si>
  <si>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</si>
  <si>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</si>
  <si>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</si>
  <si>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</si>
  <si>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</si>
  <si>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</si>
  <si>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</si>
  <si>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</si>
  <si>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</si>
  <si>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</si>
  <si>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</si>
  <si>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</si>
  <si>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</si>
  <si>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</si>
  <si>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</si>
  <si>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</si>
  <si>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</si>
  <si>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</si>
  <si>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</si>
  <si>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</si>
  <si>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</si>
  <si>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</si>
  <si>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</si>
  <si>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</si>
  <si>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</si>
  <si>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</si>
  <si>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</si>
  <si>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</si>
  <si>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</si>
  <si>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</si>
  <si>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</si>
  <si>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</si>
  <si>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</si>
  <si>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</si>
  <si>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</si>
  <si>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</si>
  <si>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</si>
  <si>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</si>
  <si>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</si>
  <si>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</si>
  <si>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</si>
  <si>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</si>
  <si>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</si>
  <si>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</si>
  <si>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</si>
  <si>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</si>
  <si>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</si>
  <si>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</si>
  <si>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</si>
  <si>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</si>
  <si>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</si>
  <si>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</si>
  <si>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</si>
  <si>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</si>
  <si>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</si>
  <si>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</si>
  <si>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</si>
  <si>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</si>
  <si>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</si>
  <si>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</si>
  <si>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</si>
  <si>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</si>
  <si>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</si>
  <si>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</si>
  <si>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</si>
  <si>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</si>
  <si>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</si>
  <si>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</si>
  <si>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</si>
  <si>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</si>
  <si>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</si>
  <si>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</si>
  <si>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</si>
  <si>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</si>
  <si>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</si>
  <si>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</si>
  <si>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</si>
  <si>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</si>
  <si>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</si>
  <si>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</si>
  <si>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</si>
  <si>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</si>
  <si>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</si>
  <si>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</si>
  <si>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</si>
  <si>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</si>
  <si>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</si>
  <si>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</si>
  <si>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</si>
  <si>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</si>
  <si>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</si>
  <si>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</si>
  <si>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</si>
  <si>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</si>
  <si>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</si>
  <si>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</si>
  <si>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</si>
  <si>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</si>
  <si>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</si>
  <si>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</si>
  <si>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</si>
  <si>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</si>
  <si>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</si>
  <si>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</si>
  <si>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</si>
  <si>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</si>
  <si>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</si>
  <si>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</si>
  <si>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</si>
  <si>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</si>
  <si>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</si>
  <si>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</si>
  <si>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</si>
  <si>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</si>
  <si>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</si>
  <si>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</si>
  <si>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</si>
  <si>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</si>
  <si>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</si>
  <si>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</si>
  <si>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</si>
  <si>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</si>
  <si>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</si>
  <si>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</si>
  <si>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</si>
  <si>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</si>
  <si>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</si>
  <si>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</si>
  <si>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</si>
  <si>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</si>
  <si>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</si>
  <si>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</si>
  <si>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</si>
  <si>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</si>
  <si>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</si>
  <si>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</si>
  <si>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</si>
  <si>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</si>
  <si>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</si>
  <si>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</si>
  <si>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</si>
  <si>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</si>
  <si>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</si>
  <si>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</si>
  <si>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</si>
  <si>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</si>
  <si>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</si>
  <si>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</si>
  <si>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</si>
  <si>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</si>
  <si>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</si>
  <si>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</si>
  <si>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</si>
  <si>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</si>
  <si>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</si>
  <si>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</si>
  <si>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</si>
  <si>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</si>
  <si>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</si>
  <si>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</si>
  <si>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</si>
  <si>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</si>
  <si>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</si>
  <si>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</si>
  <si>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</si>
  <si>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</si>
  <si>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</si>
  <si>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</si>
  <si>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</si>
  <si>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</si>
  <si>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</si>
  <si>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</si>
  <si>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</si>
  <si>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</si>
  <si>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</si>
  <si>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</si>
  <si>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</si>
  <si>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</si>
  <si>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</si>
  <si>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</si>
  <si>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</si>
  <si>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</si>
  <si>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</si>
  <si>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</si>
  <si>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</si>
  <si>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</si>
  <si>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</si>
  <si>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</si>
  <si>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</si>
  <si>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</si>
  <si>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</si>
  <si>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</si>
  <si>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</si>
  <si>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</si>
  <si>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</si>
  <si>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</si>
  <si>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</si>
  <si>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</si>
  <si>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</si>
  <si>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</si>
  <si>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</si>
  <si>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</si>
  <si>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</si>
  <si>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</si>
  <si>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</si>
  <si>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</si>
  <si>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</si>
  <si>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</si>
  <si>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</si>
  <si>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</si>
  <si>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</si>
  <si>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</si>
  <si>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</si>
  <si>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</si>
  <si>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</si>
  <si>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</si>
  <si>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</si>
  <si>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</si>
  <si>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</si>
  <si>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</si>
  <si>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</si>
  <si>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</si>
  <si>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</si>
  <si>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</si>
  <si>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</si>
  <si>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</si>
  <si>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</si>
  <si>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</si>
  <si>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</si>
  <si>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</si>
  <si>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</si>
  <si>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</si>
  <si>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</si>
  <si>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</si>
  <si>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</si>
  <si>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</si>
  <si>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</si>
  <si>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</si>
  <si>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</si>
  <si>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</si>
  <si>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</si>
  <si>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</si>
  <si>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</si>
  <si>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</si>
  <si>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</si>
  <si>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</si>
  <si>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</si>
  <si>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</si>
  <si>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</si>
  <si>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</si>
  <si>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</si>
  <si>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</si>
  <si>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</si>
  <si>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</si>
  <si>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</si>
  <si>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</si>
  <si>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</si>
  <si>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</si>
  <si>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</si>
  <si>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</si>
  <si>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</si>
  <si>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</si>
  <si>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</si>
  <si>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</si>
  <si>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</si>
  <si>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</si>
  <si>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</si>
  <si>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</si>
  <si>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</si>
  <si>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</si>
  <si>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</si>
  <si>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</si>
  <si>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</si>
  <si>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</si>
  <si>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</si>
  <si>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</si>
  <si>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</si>
  <si>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</si>
  <si>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</si>
  <si>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</si>
  <si>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</si>
  <si>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</si>
  <si>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</si>
  <si>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</si>
  <si>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</si>
  <si>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</si>
  <si>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</si>
  <si>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</si>
  <si>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</si>
  <si>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</si>
  <si>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</si>
  <si>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</si>
  <si>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</si>
  <si>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</si>
  <si>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</si>
  <si>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</si>
  <si>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</si>
  <si>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</si>
  <si>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</si>
  <si>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</si>
  <si>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</si>
  <si>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</si>
  <si>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</si>
  <si>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</si>
  <si>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</si>
  <si>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</si>
  <si>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</si>
  <si>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</si>
  <si>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</si>
  <si>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</si>
  <si>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</si>
  <si>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</si>
  <si>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</si>
  <si>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</si>
  <si>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</si>
  <si>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</si>
  <si>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</si>
  <si>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</si>
  <si>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</si>
  <si>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</si>
  <si>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</si>
  <si>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</si>
  <si>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</si>
  <si>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</si>
  <si>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</si>
  <si>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</si>
  <si>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</si>
  <si>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</si>
  <si>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</si>
  <si>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</si>
  <si>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</si>
  <si>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</si>
  <si>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</si>
  <si>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</si>
  <si>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</si>
  <si>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</si>
  <si>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</si>
  <si>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</si>
  <si>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</si>
  <si>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</si>
  <si>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</si>
  <si>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</si>
  <si>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</si>
  <si>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</si>
  <si>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</si>
  <si>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</si>
  <si>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</si>
  <si>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</si>
  <si>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</si>
  <si>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</si>
  <si>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</si>
  <si>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</si>
  <si>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</si>
  <si>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</si>
  <si>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</si>
  <si>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</si>
  <si>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</si>
  <si>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</si>
  <si>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</si>
  <si>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</si>
  <si>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</si>
  <si>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</si>
  <si>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</si>
  <si>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</si>
  <si>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</si>
  <si>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</si>
  <si>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</si>
  <si>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</si>
  <si>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</si>
  <si>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</si>
  <si>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</si>
  <si>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</si>
  <si>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</si>
  <si>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</si>
  <si>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</si>
  <si>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</si>
  <si>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</si>
  <si>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</si>
  <si>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</si>
  <si>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</si>
  <si>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</si>
  <si>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</si>
  <si>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</si>
  <si>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</si>
  <si>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</si>
  <si>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</si>
  <si>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</si>
  <si>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</si>
  <si>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</si>
  <si>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</si>
  <si>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</si>
  <si>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</si>
  <si>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</si>
  <si>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</si>
  <si>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</si>
  <si>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</si>
  <si>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</si>
  <si>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</si>
  <si>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</si>
  <si>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</si>
  <si>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</si>
  <si>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</si>
  <si>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</si>
  <si>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</si>
  <si>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</si>
  <si>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</si>
  <si>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</si>
  <si>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</si>
  <si>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</si>
  <si>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</si>
  <si>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</si>
  <si>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</si>
  <si>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</si>
  <si>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</si>
  <si>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</si>
  <si>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</si>
  <si>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</si>
  <si>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</si>
  <si>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</si>
  <si>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</si>
  <si>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</si>
  <si>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</si>
  <si>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</si>
  <si>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</si>
  <si>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</si>
  <si>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</si>
  <si>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</si>
  <si>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</si>
  <si>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</si>
  <si>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</si>
  <si>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</si>
  <si>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</si>
  <si>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</si>
  <si>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</si>
  <si>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</si>
  <si>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</si>
  <si>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</si>
  <si>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</si>
  <si>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</si>
  <si>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</si>
  <si>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</si>
  <si>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</si>
  <si>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</si>
  <si>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</si>
  <si>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</si>
  <si>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</si>
  <si>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</si>
  <si>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</si>
  <si>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</si>
  <si>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</si>
  <si>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</si>
  <si>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</si>
  <si>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</si>
  <si>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</si>
  <si>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</si>
  <si>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</si>
  <si>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</si>
  <si>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</si>
  <si>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</si>
  <si>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</si>
  <si>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</si>
  <si>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</si>
  <si>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</si>
  <si>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</si>
  <si>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</si>
  <si>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</si>
  <si>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</si>
  <si>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</si>
  <si>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</si>
  <si>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</si>
  <si>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</si>
  <si>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</si>
  <si>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</si>
  <si>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</si>
  <si>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</si>
  <si>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</si>
  <si>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</si>
  <si>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</si>
  <si>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</si>
  <si>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</si>
  <si>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</si>
  <si>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</si>
  <si>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</si>
  <si>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</si>
  <si>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</si>
  <si>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</si>
  <si>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</si>
  <si>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</si>
  <si>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</si>
  <si>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</si>
  <si>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</si>
  <si>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</si>
  <si>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</si>
  <si>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</si>
  <si>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</si>
  <si>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</si>
  <si>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</si>
  <si>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</si>
  <si>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</si>
  <si>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</si>
  <si>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</si>
  <si>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</si>
  <si>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</si>
  <si>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</si>
  <si>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</si>
  <si>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</si>
  <si>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</si>
  <si>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</si>
  <si>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</si>
  <si>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</si>
  <si>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</si>
  <si>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</si>
  <si>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</si>
  <si>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</si>
  <si>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</si>
  <si>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</si>
  <si>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</si>
  <si>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</si>
  <si>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</si>
  <si>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</si>
  <si>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</si>
  <si>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</si>
  <si>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</si>
  <si>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</si>
  <si>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</si>
  <si>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</si>
  <si>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</si>
  <si>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</si>
  <si>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</si>
  <si>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</si>
  <si>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</si>
  <si>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</si>
  <si>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</si>
  <si>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</si>
  <si>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</si>
  <si>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</si>
  <si>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</si>
  <si>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</si>
  <si>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</si>
  <si>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</si>
  <si>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</si>
  <si>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</si>
  <si>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</si>
  <si>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</si>
  <si>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</si>
  <si>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</si>
  <si>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</si>
  <si>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</si>
  <si>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</si>
  <si>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</si>
  <si>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</si>
  <si>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</si>
  <si>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</si>
  <si>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</si>
  <si>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</si>
  <si>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</si>
  <si>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</si>
  <si>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</si>
  <si>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</si>
  <si>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</si>
  <si>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</si>
  <si>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</si>
  <si>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</si>
  <si>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</si>
  <si>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</si>
  <si>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</si>
  <si>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</si>
  <si>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</si>
  <si>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</si>
  <si>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</si>
  <si>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</si>
  <si>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</si>
  <si>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</si>
  <si>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</si>
  <si>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</si>
  <si>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</si>
  <si>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</si>
  <si>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</si>
  <si>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</si>
  <si>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</si>
  <si>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</si>
  <si>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</si>
  <si>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</si>
  <si>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</si>
  <si>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</si>
  <si>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</si>
  <si>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</si>
  <si>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</si>
  <si>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</si>
  <si>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</si>
  <si>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</si>
  <si>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</si>
  <si>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</si>
  <si>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</si>
  <si>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</si>
  <si>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</si>
  <si>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</si>
  <si>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</si>
  <si>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</si>
  <si>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</si>
  <si>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</si>
  <si>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</si>
  <si>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</si>
  <si>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</si>
  <si>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</si>
  <si>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</si>
  <si>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</si>
  <si>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</si>
  <si>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</si>
  <si>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</si>
  <si>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</si>
  <si>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</si>
  <si>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</si>
  <si>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</si>
  <si>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</si>
  <si>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</si>
  <si>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</si>
  <si>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</si>
  <si>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</si>
  <si>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</si>
  <si>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</si>
  <si>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</si>
  <si>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</si>
  <si>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</si>
  <si>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</si>
  <si>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</si>
  <si>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</si>
  <si>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</si>
  <si>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</si>
  <si>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</si>
  <si>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</si>
  <si>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</si>
  <si>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</si>
  <si>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</si>
  <si>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</si>
  <si>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</si>
  <si>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</si>
  <si>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</si>
  <si>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</si>
  <si>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</si>
  <si>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</si>
  <si>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</si>
  <si>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</si>
  <si>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</si>
  <si>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</si>
  <si>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</si>
  <si>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</si>
  <si>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</si>
  <si>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</si>
  <si>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</si>
  <si>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</si>
  <si>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</si>
  <si>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</si>
  <si>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</si>
  <si>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</si>
  <si>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</si>
  <si>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</si>
  <si>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</si>
  <si>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</si>
  <si>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</si>
  <si>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</si>
  <si>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</si>
  <si>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</si>
  <si>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</si>
  <si>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</si>
  <si>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</si>
  <si>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</si>
  <si>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</si>
  <si>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</si>
  <si>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</si>
  <si>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</si>
  <si>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</si>
  <si>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</si>
  <si>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</si>
  <si>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</si>
  <si>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</si>
  <si>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</si>
  <si>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</si>
  <si>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</si>
  <si>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</si>
  <si>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</si>
  <si>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</si>
  <si>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</si>
  <si>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</si>
  <si>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</si>
  <si>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</si>
  <si>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</si>
  <si>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</si>
  <si>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</si>
  <si>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</si>
  <si>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</si>
  <si>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</si>
  <si>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</si>
  <si>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</si>
  <si>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</si>
  <si>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</si>
  <si>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</si>
  <si>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</si>
  <si>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</si>
  <si>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</si>
  <si>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</si>
  <si>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</si>
  <si>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</si>
  <si>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</si>
  <si>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</si>
  <si>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</si>
  <si>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</si>
  <si>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</si>
  <si>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</si>
  <si>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</si>
  <si>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</si>
  <si>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</si>
  <si>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</si>
  <si>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</si>
  <si>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</si>
  <si>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</si>
  <si>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</si>
  <si>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</si>
  <si>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</si>
  <si>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</si>
  <si>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</si>
  <si>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</si>
  <si>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</si>
  <si>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</si>
  <si>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</si>
  <si>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</si>
  <si>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</si>
  <si>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</si>
  <si>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</si>
  <si>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</si>
  <si>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</si>
  <si>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</si>
  <si>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</si>
  <si>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</si>
  <si>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</si>
  <si>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</si>
  <si>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</si>
  <si>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</si>
  <si>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</si>
  <si>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</si>
  <si>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</si>
  <si>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</si>
  <si>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</si>
  <si>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</si>
  <si>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</si>
  <si>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</si>
  <si>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</si>
  <si>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</si>
  <si>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</si>
  <si>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</si>
  <si>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</si>
  <si>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</si>
  <si>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</si>
  <si>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</si>
  <si>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</si>
  <si>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</si>
  <si>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</si>
  <si>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</si>
  <si>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</si>
  <si>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</si>
  <si>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</si>
  <si>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</si>
  <si>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</si>
  <si>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</si>
  <si>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</si>
  <si>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</si>
  <si>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</si>
  <si>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</si>
  <si>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</si>
  <si>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</si>
  <si>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</si>
  <si>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</si>
  <si>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</si>
  <si>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</si>
  <si>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</si>
  <si>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</si>
  <si>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</si>
  <si>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</si>
  <si>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</si>
  <si>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</si>
  <si>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</si>
  <si>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</si>
  <si>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</si>
  <si>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</si>
  <si>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</si>
  <si>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</si>
  <si>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</si>
  <si>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</si>
  <si>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</si>
  <si>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</si>
  <si>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</si>
  <si>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</si>
  <si>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</si>
  <si>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</si>
  <si>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</si>
  <si>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</si>
  <si>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</si>
  <si>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</si>
  <si>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</si>
  <si>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</si>
  <si>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</si>
  <si>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</si>
  <si>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</si>
  <si>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</si>
  <si>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</si>
  <si>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</si>
  <si>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</si>
  <si>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</si>
  <si>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</si>
  <si>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</si>
  <si>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</si>
  <si>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</si>
  <si>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</si>
  <si>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</si>
  <si>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</si>
  <si>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</si>
  <si>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</si>
  <si>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</si>
  <si>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</si>
  <si>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</si>
  <si>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</si>
  <si>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</si>
  <si>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</si>
  <si>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</si>
  <si>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</si>
  <si>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</si>
  <si>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</si>
  <si>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</si>
  <si>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</si>
  <si>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</si>
  <si>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</si>
  <si>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</si>
  <si>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</si>
  <si>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</si>
  <si>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</si>
  <si>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</si>
  <si>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</si>
  <si>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</si>
  <si>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</si>
  <si>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</si>
  <si>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</si>
  <si>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</si>
  <si>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</si>
  <si>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</si>
  <si>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</si>
  <si>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</si>
  <si>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</si>
  <si>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</si>
  <si>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</si>
  <si>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</si>
  <si>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</si>
  <si>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</si>
  <si>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</si>
  <si>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</si>
  <si>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</si>
  <si>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</si>
  <si>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</si>
  <si>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</si>
  <si>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</si>
  <si>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</si>
  <si>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</si>
  <si>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</si>
  <si>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</si>
  <si>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</si>
  <si>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</si>
  <si>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</si>
  <si>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</si>
  <si>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</si>
  <si>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</si>
  <si>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</si>
  <si>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</si>
  <si>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</si>
  <si>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</si>
  <si>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</si>
  <si>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</si>
  <si>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</si>
  <si>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</si>
  <si>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</si>
  <si>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</si>
  <si>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</si>
  <si>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</si>
  <si>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</si>
  <si>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</si>
  <si>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</si>
  <si>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</si>
  <si>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</si>
  <si>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</si>
  <si>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</si>
  <si>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</si>
  <si>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</si>
  <si>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</si>
  <si>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</si>
  <si>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</si>
  <si>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</si>
  <si>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</si>
  <si>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</si>
  <si>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</si>
  <si>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</si>
  <si>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</si>
  <si>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</si>
  <si>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</si>
  <si>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</si>
  <si>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</si>
  <si>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</si>
  <si>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</si>
  <si>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</si>
  <si>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</si>
  <si>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</si>
  <si>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</si>
  <si>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</si>
  <si>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</si>
  <si>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</si>
  <si>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</si>
  <si>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</si>
  <si>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</si>
  <si>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</si>
  <si>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</si>
  <si>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</si>
  <si>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</si>
  <si>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</si>
  <si>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</si>
  <si>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</si>
  <si>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</si>
  <si>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</si>
  <si>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</si>
  <si>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</si>
  <si>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</si>
  <si>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</si>
  <si>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</si>
  <si>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</si>
  <si>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</si>
  <si>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</si>
  <si>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</si>
  <si>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</si>
  <si>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</si>
  <si>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</si>
  <si>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</si>
  <si>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</si>
  <si>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</si>
  <si>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</si>
  <si>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</si>
  <si>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</si>
  <si>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</si>
  <si>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</si>
  <si>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</si>
  <si>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</si>
  <si>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</si>
  <si>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</si>
  <si>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</si>
  <si>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</si>
  <si>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</si>
  <si>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</si>
  <si>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</si>
  <si>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</si>
  <si>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</si>
  <si>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</si>
  <si>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</si>
  <si>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</si>
  <si>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</si>
  <si>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</si>
  <si>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</si>
  <si>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</si>
  <si>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</si>
  <si>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</si>
  <si>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</si>
  <si>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</si>
  <si>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</si>
  <si>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</si>
  <si>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</si>
  <si>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</si>
  <si>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</si>
  <si>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</si>
  <si>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</si>
  <si>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</si>
  <si>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</si>
  <si>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</si>
  <si>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</si>
  <si>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</si>
  <si>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</si>
  <si>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</si>
  <si>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</si>
  <si>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</si>
  <si>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</si>
  <si>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</si>
  <si>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</si>
  <si>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</si>
  <si>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</si>
  <si>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</si>
  <si>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</si>
  <si>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</si>
  <si>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</si>
  <si>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</si>
  <si>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</si>
  <si>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</si>
  <si>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</si>
  <si>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</si>
  <si>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</si>
  <si>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</si>
  <si>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</si>
  <si>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</si>
  <si>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</si>
  <si>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</si>
  <si>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</si>
  <si>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</si>
  <si>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</si>
  <si>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</si>
  <si>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</si>
  <si>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</si>
  <si>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</si>
  <si>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</si>
  <si>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</si>
  <si>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</si>
  <si>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</si>
  <si>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</si>
  <si>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</si>
  <si>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</si>
  <si>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</si>
  <si>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</si>
  <si>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</si>
  <si>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</si>
  <si>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</si>
  <si>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</si>
  <si>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</si>
  <si>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</si>
  <si>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</si>
  <si>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</si>
  <si>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</si>
  <si>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</si>
  <si>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</si>
  <si>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</si>
  <si>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</si>
  <si>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</si>
  <si>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</si>
  <si>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</si>
  <si>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</si>
  <si>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</si>
  <si>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</si>
  <si>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</si>
  <si>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</si>
  <si>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</si>
  <si>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</si>
  <si>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</si>
  <si>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</si>
  <si>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</si>
  <si>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</si>
  <si>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</si>
  <si>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</si>
  <si>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</si>
  <si>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</si>
  <si>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</si>
  <si>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</si>
  <si>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</si>
  <si>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</si>
  <si>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</si>
  <si>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</si>
  <si>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</si>
  <si>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</si>
  <si>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</si>
  <si>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</si>
  <si>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</si>
  <si>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</si>
  <si>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</si>
  <si>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</si>
  <si>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</si>
  <si>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</si>
  <si>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</si>
  <si>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</si>
  <si>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</si>
  <si>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</si>
  <si>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</si>
  <si>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</si>
  <si>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</si>
  <si>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</si>
  <si>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</si>
  <si>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</si>
  <si>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</si>
  <si>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</si>
  <si>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</si>
  <si>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</si>
  <si>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</si>
  <si>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</si>
  <si>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</si>
  <si>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</si>
  <si>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</si>
  <si>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</si>
  <si>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</si>
  <si>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</si>
  <si>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</si>
  <si>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</si>
  <si>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</si>
  <si>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</si>
  <si>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</si>
  <si>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</si>
  <si>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</si>
  <si>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</si>
  <si>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</si>
  <si>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</si>
  <si>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</si>
  <si>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</si>
  <si>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</si>
  <si>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</si>
  <si>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</si>
  <si>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</si>
  <si>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</si>
  <si>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</si>
  <si>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</si>
  <si>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</si>
  <si>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</si>
  <si>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</si>
  <si>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</si>
  <si>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</si>
  <si>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</si>
  <si>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</si>
  <si>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</si>
  <si>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</si>
  <si>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</si>
  <si>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</si>
  <si>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</si>
  <si>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</si>
  <si>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</si>
  <si>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</si>
  <si>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</si>
  <si>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</si>
  <si>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</si>
  <si>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</si>
  <si>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</si>
  <si>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</si>
  <si>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</si>
  <si>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</si>
  <si>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</si>
  <si>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</si>
  <si>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</si>
  <si>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</si>
  <si>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</si>
  <si>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</si>
  <si>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</si>
  <si>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</si>
  <si>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</si>
  <si>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</si>
  <si>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</si>
  <si>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</si>
  <si>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</si>
  <si>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</si>
  <si>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</si>
  <si>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</si>
  <si>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</si>
  <si>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</si>
  <si>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</si>
  <si>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</si>
  <si>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</si>
  <si>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</si>
  <si>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</si>
  <si>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</si>
  <si>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</si>
  <si>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</si>
  <si>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</si>
  <si>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</si>
  <si>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</si>
  <si>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</si>
  <si>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</si>
  <si>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</si>
  <si>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</si>
  <si>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</si>
  <si>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</si>
  <si>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</si>
  <si>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</si>
  <si>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</si>
  <si>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</si>
  <si>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</si>
  <si>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</si>
  <si>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</si>
  <si>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</si>
  <si>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</si>
  <si>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</si>
  <si>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</si>
  <si>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</si>
  <si>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</si>
  <si>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</si>
  <si>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</si>
  <si>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</si>
  <si>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</si>
  <si>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</si>
  <si>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</si>
  <si>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</si>
  <si>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</si>
  <si>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</si>
  <si>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</si>
  <si>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</si>
  <si>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</si>
  <si>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</si>
  <si>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</si>
  <si>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</si>
  <si>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</si>
  <si>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</si>
  <si>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</si>
  <si>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</si>
  <si>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</si>
  <si>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</si>
  <si>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</si>
  <si>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</si>
  <si>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</si>
  <si>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</si>
  <si>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</si>
  <si>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</si>
  <si>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</si>
  <si>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</si>
  <si>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</si>
  <si>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</si>
  <si>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</si>
  <si>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</si>
  <si>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</si>
  <si>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</si>
  <si>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</si>
  <si>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</si>
  <si>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</si>
  <si>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</si>
  <si>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</si>
  <si>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</si>
  <si>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</si>
  <si>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</si>
  <si>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</si>
  <si>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</si>
  <si>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</si>
  <si>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</si>
  <si>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</si>
  <si>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</si>
  <si>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</si>
  <si>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</si>
  <si>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</si>
  <si>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</si>
  <si>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</si>
  <si>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</si>
  <si>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</si>
  <si>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</si>
  <si>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</si>
  <si>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</si>
  <si>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</si>
  <si>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</si>
  <si>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</si>
  <si>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</si>
  <si>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</si>
  <si>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</si>
  <si>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</si>
  <si>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</si>
  <si>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</si>
  <si>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</si>
  <si>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</si>
  <si>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</si>
  <si>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</si>
  <si>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</si>
  <si>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</si>
  <si>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</si>
  <si>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</si>
  <si>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</si>
  <si>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</si>
  <si>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</si>
  <si>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</si>
  <si>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</si>
  <si>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</si>
  <si>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</si>
  <si>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</si>
  <si>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</si>
  <si>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</si>
  <si>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</si>
  <si>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</si>
  <si>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</si>
  <si>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</si>
  <si>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</si>
  <si>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</si>
  <si>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</si>
  <si>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</si>
  <si>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</si>
  <si>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</si>
  <si>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</si>
  <si>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</si>
  <si>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</si>
  <si>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</si>
  <si>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</si>
  <si>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</si>
  <si>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</si>
  <si>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</si>
  <si>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</si>
  <si>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</si>
  <si>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</si>
  <si>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</si>
  <si>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</si>
  <si>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</si>
  <si>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</si>
  <si>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</si>
  <si>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</si>
  <si>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</si>
  <si>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</si>
  <si>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</si>
  <si>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</si>
  <si>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</si>
  <si>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</si>
  <si>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</si>
  <si>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</si>
  <si>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</si>
  <si>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</si>
  <si>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</si>
  <si>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</si>
  <si>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</si>
  <si>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</si>
  <si>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</si>
  <si>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</si>
  <si>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</si>
  <si>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</si>
  <si>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</si>
  <si>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</si>
  <si>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</si>
  <si>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</si>
  <si>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</si>
  <si>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</si>
  <si>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</si>
  <si>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</si>
  <si>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</si>
  <si>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</si>
  <si>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</si>
  <si>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</si>
  <si>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</si>
  <si>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</si>
  <si>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</si>
  <si>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</si>
  <si>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</si>
  <si>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</si>
  <si>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</si>
  <si>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</si>
  <si>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</si>
  <si>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</si>
  <si>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</si>
  <si>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</si>
  <si>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</si>
  <si>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</si>
  <si>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</si>
  <si>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</si>
  <si>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</si>
  <si>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</si>
  <si>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</si>
  <si>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</si>
  <si>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</si>
  <si>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</si>
  <si>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</si>
  <si>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</si>
  <si>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</si>
  <si>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</si>
  <si>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</si>
  <si>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</si>
  <si>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</si>
  <si>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</si>
  <si>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</si>
  <si>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</si>
  <si>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</si>
  <si>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</si>
  <si>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</si>
  <si>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</si>
  <si>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</si>
  <si>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</si>
  <si>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</si>
  <si>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</si>
  <si>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</si>
  <si>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</si>
  <si>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</si>
  <si>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</si>
  <si>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</si>
  <si>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</si>
  <si>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</si>
  <si>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</si>
  <si>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</si>
  <si>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</si>
  <si>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</si>
  <si>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</si>
  <si>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</si>
  <si>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</si>
  <si>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</si>
  <si>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</si>
  <si>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</si>
  <si>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</si>
  <si>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</si>
  <si>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</si>
  <si>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</si>
  <si>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</si>
  <si>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</si>
  <si>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</si>
  <si>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</si>
  <si>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</si>
  <si>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</si>
  <si>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</si>
  <si>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</si>
  <si>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</si>
  <si>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</si>
  <si>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</si>
  <si>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</si>
  <si>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</si>
  <si>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</si>
  <si>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</si>
  <si>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</si>
  <si>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</si>
  <si>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</si>
  <si>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</si>
  <si>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</si>
  <si>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</si>
  <si>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</si>
  <si>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</si>
  <si>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</si>
  <si>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</si>
  <si>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</si>
  <si>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</si>
  <si>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</si>
  <si>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</si>
  <si>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</si>
  <si>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</si>
  <si>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</si>
  <si>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</si>
  <si>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</si>
  <si>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</si>
  <si>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</si>
  <si>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</si>
  <si>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</si>
  <si>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</si>
  <si>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</si>
  <si>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</si>
  <si>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</si>
  <si>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</si>
  <si>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</si>
  <si>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</si>
  <si>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</si>
  <si>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</si>
  <si>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</si>
  <si>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</si>
  <si>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</si>
  <si>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</si>
  <si>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</si>
  <si>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</si>
  <si>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</si>
  <si>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</si>
  <si>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</si>
  <si>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</si>
  <si>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</si>
  <si>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</si>
  <si>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</si>
  <si>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</si>
  <si>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</si>
  <si>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</si>
  <si>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</si>
  <si>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</si>
  <si>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</si>
  <si>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</si>
  <si>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</si>
  <si>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</si>
  <si>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</si>
  <si>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</si>
  <si>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</si>
  <si>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</si>
  <si>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</si>
  <si>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</si>
  <si>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</si>
  <si>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</si>
  <si>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</si>
  <si>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</si>
  <si>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</si>
  <si>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</si>
  <si>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</si>
  <si>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</si>
  <si>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</si>
  <si>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</si>
  <si>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</si>
  <si>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</si>
  <si>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</si>
  <si>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</si>
  <si>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</si>
  <si>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</si>
  <si>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</si>
  <si>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</si>
  <si>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</si>
  <si>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</si>
  <si>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</si>
  <si>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</si>
  <si>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</si>
  <si>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</si>
  <si>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</si>
  <si>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</si>
  <si>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</si>
  <si>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</si>
  <si>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</si>
  <si>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</si>
  <si>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</si>
  <si>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</si>
  <si>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</si>
  <si>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</si>
  <si>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</si>
  <si>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</si>
  <si>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</si>
  <si>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</si>
  <si>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</si>
  <si>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</si>
  <si>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</si>
  <si>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</si>
  <si>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</si>
  <si>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</si>
  <si>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</si>
  <si>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</si>
  <si>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</si>
  <si>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</si>
  <si>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</si>
  <si>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</si>
  <si>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</si>
  <si>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</si>
  <si>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</si>
  <si>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</si>
  <si>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</si>
  <si>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</si>
  <si>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</si>
  <si>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</si>
  <si>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</si>
  <si>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</si>
  <si>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</si>
  <si>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</si>
  <si>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</si>
  <si>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</si>
  <si>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</si>
  <si>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</si>
  <si>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</si>
  <si>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</si>
  <si>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</si>
  <si>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</si>
  <si>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</si>
  <si>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</si>
  <si>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</si>
  <si>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</si>
  <si>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</si>
  <si>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</si>
  <si>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</si>
  <si>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</si>
  <si>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</si>
  <si>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</si>
  <si>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</si>
  <si>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</si>
  <si>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</si>
  <si>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</si>
  <si>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</si>
  <si>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</si>
  <si>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</si>
  <si>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</si>
  <si>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</si>
  <si>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</si>
  <si>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</si>
  <si>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</si>
  <si>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</si>
  <si>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</si>
  <si>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</si>
  <si>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</si>
  <si>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</si>
  <si>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</si>
  <si>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</si>
  <si>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</si>
  <si>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</si>
  <si>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</si>
  <si>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</si>
  <si>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</si>
  <si>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</si>
  <si>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</si>
  <si>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</si>
  <si>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</si>
  <si>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</si>
  <si>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</si>
  <si>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</si>
  <si>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</si>
  <si>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</si>
  <si>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</si>
  <si>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</si>
  <si>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</si>
  <si>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</si>
  <si>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</si>
  <si>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</si>
  <si>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</si>
  <si>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</si>
  <si>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</si>
  <si>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</si>
  <si>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</si>
  <si>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</si>
  <si>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</si>
  <si>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</si>
  <si>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</si>
  <si>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</si>
  <si>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</si>
  <si>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</si>
  <si>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</si>
  <si>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</si>
  <si>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</si>
  <si>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</si>
  <si>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</si>
  <si>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</si>
  <si>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</si>
  <si>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</si>
  <si>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</si>
  <si>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</si>
  <si>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</si>
  <si>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</si>
  <si>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</si>
  <si>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</si>
  <si>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</si>
  <si>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</si>
  <si>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</si>
  <si>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</si>
  <si>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</si>
  <si>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</si>
  <si>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</si>
  <si>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</si>
  <si>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</si>
  <si>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</si>
  <si>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</si>
  <si>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</si>
  <si>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</si>
  <si>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</si>
  <si>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</si>
  <si>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</si>
  <si>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</si>
  <si>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</si>
  <si>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</si>
  <si>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</si>
  <si>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</si>
  <si>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</si>
  <si>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</si>
  <si>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</si>
  <si>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</si>
  <si>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</si>
  <si>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</si>
  <si>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</si>
  <si>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</si>
  <si>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</si>
  <si>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</si>
  <si>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</si>
  <si>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</si>
  <si>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</si>
  <si>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</si>
  <si>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</si>
  <si>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</si>
  <si>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</si>
  <si>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</si>
  <si>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</si>
  <si>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</si>
  <si>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</si>
  <si>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</si>
  <si>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</si>
  <si>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</si>
  <si>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</si>
  <si>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</si>
  <si>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</si>
  <si>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</si>
  <si>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</si>
  <si>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</si>
  <si>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</si>
  <si>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</si>
  <si>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</si>
  <si>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</si>
  <si>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</si>
  <si>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</si>
  <si>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</si>
  <si>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</si>
  <si>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</si>
  <si>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</si>
  <si>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</si>
  <si>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</si>
  <si>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</si>
  <si>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</si>
  <si>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</si>
  <si>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</si>
  <si>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</si>
  <si>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</si>
  <si>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</si>
  <si>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</si>
  <si>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</si>
  <si>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</si>
  <si>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</si>
  <si>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</si>
  <si>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</si>
  <si>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</si>
  <si>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</si>
  <si>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</si>
  <si>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</si>
  <si>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</si>
  <si>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</si>
  <si>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</si>
  <si>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</si>
  <si>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</si>
  <si>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</si>
  <si>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</si>
  <si>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</si>
  <si>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</si>
  <si>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</si>
  <si>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</si>
  <si>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</si>
  <si>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</si>
  <si>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</si>
  <si>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</si>
  <si>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</si>
  <si>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</si>
  <si>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</si>
  <si>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</si>
  <si>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</si>
  <si>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</si>
  <si>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</si>
  <si>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</si>
  <si>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</si>
  <si>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</si>
  <si>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</si>
  <si>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</si>
  <si>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</si>
  <si>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</si>
  <si>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</si>
  <si>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</si>
  <si>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</si>
  <si>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</si>
  <si>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</si>
  <si>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</si>
  <si>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</si>
  <si>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</si>
  <si>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</si>
  <si>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</si>
  <si>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</si>
  <si>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</si>
  <si>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</si>
  <si>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</si>
  <si>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</si>
  <si>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</si>
  <si>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</si>
  <si>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</si>
  <si>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</si>
  <si>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</si>
  <si>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</si>
  <si>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</si>
  <si>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</si>
  <si>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</si>
  <si>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</si>
  <si>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</si>
  <si>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</si>
  <si>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</si>
  <si>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</si>
  <si>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</si>
  <si>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</si>
  <si>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</si>
  <si>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</si>
  <si>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</si>
  <si>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</si>
  <si>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</si>
  <si>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</si>
  <si>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</si>
  <si>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</si>
  <si>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</si>
  <si>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</si>
  <si>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</si>
  <si>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</si>
  <si>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</si>
  <si>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</si>
  <si>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</si>
  <si>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</si>
  <si>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</si>
  <si>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</si>
  <si>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</si>
  <si>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</si>
  <si>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</si>
  <si>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</si>
  <si>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</si>
  <si>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</si>
  <si>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</si>
  <si>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</si>
  <si>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</si>
  <si>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</si>
  <si>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</si>
  <si>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</si>
  <si>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</si>
  <si>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</si>
  <si>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</si>
  <si>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</si>
  <si>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</si>
  <si>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</si>
  <si>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</si>
  <si>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</si>
  <si>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</si>
  <si>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</si>
  <si>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</si>
  <si>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</si>
  <si>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</si>
  <si>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</si>
  <si>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</si>
  <si>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</si>
  <si>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</si>
  <si>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</si>
  <si>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</si>
  <si>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</si>
  <si>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</si>
  <si>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</si>
  <si>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</si>
  <si>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</si>
  <si>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</si>
  <si>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</si>
  <si>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</si>
  <si>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</si>
  <si>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</si>
  <si>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</si>
  <si>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</si>
  <si>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</si>
  <si>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</si>
  <si>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</si>
  <si>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</si>
  <si>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</si>
  <si>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</si>
  <si>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</si>
  <si>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</si>
  <si>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</si>
  <si>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</si>
  <si>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</si>
  <si>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</si>
  <si>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</si>
  <si>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</si>
  <si>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</si>
  <si>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</si>
  <si>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</si>
  <si>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</si>
  <si>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</si>
  <si>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</si>
  <si>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</si>
  <si>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</si>
  <si>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</si>
  <si>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</si>
  <si>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</si>
  <si>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</si>
  <si>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</si>
  <si>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</si>
  <si>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</si>
  <si>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</si>
  <si>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</si>
  <si>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</si>
  <si>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</si>
  <si>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</si>
  <si>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</si>
  <si>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</si>
  <si>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</si>
  <si>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</si>
  <si>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</si>
  <si>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</si>
  <si>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</si>
  <si>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</si>
  <si>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</si>
  <si>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</si>
  <si>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</si>
  <si>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</si>
  <si>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</si>
  <si>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</si>
  <si>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</si>
  <si>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</si>
  <si>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</si>
  <si>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</si>
  <si>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</si>
  <si>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</si>
  <si>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</si>
  <si>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</si>
  <si>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</si>
  <si>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</si>
  <si>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</si>
  <si>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</si>
  <si>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</si>
  <si>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</si>
  <si>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</si>
  <si>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</si>
  <si>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</si>
  <si>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</si>
  <si>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</si>
  <si>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</si>
  <si>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</si>
  <si>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</si>
  <si>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</si>
  <si>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</si>
  <si>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</si>
  <si>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</si>
  <si>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</si>
  <si>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</si>
  <si>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</si>
  <si>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</si>
  <si>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</si>
  <si>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</si>
  <si>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</si>
  <si>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</si>
  <si>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</si>
  <si>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</si>
  <si>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</si>
  <si>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</si>
  <si>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</si>
  <si>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</si>
  <si>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</si>
  <si>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</si>
  <si>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</si>
  <si>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</si>
  <si>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</si>
  <si>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</si>
  <si>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</si>
  <si>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</si>
  <si>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</si>
  <si>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</si>
  <si>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</si>
  <si>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</si>
  <si>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</si>
  <si>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</si>
  <si>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</si>
  <si>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</si>
  <si>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</si>
  <si>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</si>
  <si>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</si>
  <si>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</si>
  <si>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</si>
  <si>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</si>
  <si>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</si>
  <si>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</si>
  <si>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</si>
  <si>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</si>
  <si>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</si>
  <si>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</si>
  <si>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</si>
  <si>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</si>
  <si>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</si>
  <si>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</si>
  <si>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</si>
  <si>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</si>
  <si>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</si>
  <si>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</si>
  <si>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</si>
  <si>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</si>
  <si>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</si>
  <si>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</si>
  <si>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</si>
  <si>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</si>
  <si>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</si>
  <si>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</si>
  <si>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</si>
  <si>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</si>
  <si>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</si>
  <si>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</si>
  <si>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</si>
  <si>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</si>
  <si>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</si>
  <si>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</si>
  <si>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</si>
  <si>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</si>
  <si>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</si>
  <si>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</si>
  <si>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</si>
  <si>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</si>
  <si>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</si>
  <si>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</si>
  <si>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</si>
  <si>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</si>
  <si>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</si>
  <si>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</si>
  <si>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</si>
  <si>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</si>
  <si>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</si>
  <si>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</si>
  <si>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</si>
  <si>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</si>
  <si>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</si>
  <si>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</si>
  <si>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</si>
  <si>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</si>
  <si>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</si>
  <si>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</si>
  <si>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</si>
  <si>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</si>
  <si>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</si>
  <si>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</si>
  <si>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</si>
  <si>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</si>
  <si>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</si>
  <si>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</si>
  <si>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</si>
  <si>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</si>
  <si>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</si>
  <si>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</si>
  <si>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</si>
  <si>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</si>
  <si>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</si>
  <si>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</si>
  <si>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</si>
  <si>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</si>
  <si>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</si>
  <si>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</si>
  <si>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</si>
  <si>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</si>
  <si>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</si>
  <si>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</si>
  <si>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</si>
  <si>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</si>
  <si>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</si>
  <si>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</si>
  <si>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</si>
  <si>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</si>
  <si>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</si>
  <si>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</si>
  <si>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</si>
  <si>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</si>
  <si>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</si>
  <si>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</si>
  <si>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</si>
  <si>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</si>
  <si>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</si>
  <si>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</si>
  <si>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</si>
  <si>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</si>
  <si>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</si>
  <si>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</si>
  <si>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</si>
  <si>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</si>
  <si>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</si>
  <si>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</si>
  <si>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</si>
  <si>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</si>
  <si>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</si>
  <si>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</si>
  <si>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</si>
  <si>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</si>
  <si>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</si>
  <si>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</si>
  <si>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</si>
  <si>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</si>
  <si>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</si>
  <si>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</si>
  <si>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</si>
  <si>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</si>
  <si>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</si>
  <si>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</si>
  <si>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</si>
  <si>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</si>
  <si>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</si>
  <si>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</si>
  <si>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</si>
  <si>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</si>
  <si>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</si>
  <si>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</si>
  <si>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</si>
  <si>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</si>
  <si>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</si>
  <si>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</si>
  <si>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</si>
  <si>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</si>
  <si>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</si>
  <si>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</si>
  <si>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</si>
  <si>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</si>
  <si>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</si>
  <si>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</si>
  <si>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</si>
  <si>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</si>
  <si>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</si>
  <si>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</si>
  <si>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</si>
  <si>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</si>
  <si>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</si>
  <si>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</si>
  <si>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</si>
  <si>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</si>
  <si>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</si>
  <si>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</si>
  <si>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</si>
  <si>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</si>
  <si>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</si>
  <si>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</si>
  <si>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</si>
  <si>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</si>
  <si>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</si>
  <si>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</si>
  <si>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</si>
  <si>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</si>
  <si>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</si>
  <si>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</si>
  <si>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</si>
  <si>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</si>
  <si>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</si>
  <si>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</si>
  <si>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</si>
  <si>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</si>
  <si>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</si>
  <si>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</si>
  <si>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</si>
  <si>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</si>
  <si>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</si>
  <si>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</si>
  <si>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</si>
  <si>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</si>
  <si>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</si>
  <si>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</si>
  <si>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</si>
  <si>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</si>
  <si>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</si>
  <si>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</si>
  <si>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</si>
  <si>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</si>
  <si>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</si>
  <si>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</si>
  <si>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</si>
  <si>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</si>
  <si>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</si>
  <si>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</si>
  <si>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</si>
  <si>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</si>
  <si>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</si>
  <si>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</si>
  <si>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</si>
  <si>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</si>
  <si>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</si>
  <si>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</si>
  <si>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</si>
  <si>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</si>
  <si>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</si>
  <si>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</si>
  <si>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</si>
  <si>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</si>
  <si>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</si>
  <si>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</si>
  <si>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</si>
  <si>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</si>
  <si>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</si>
  <si>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</si>
  <si>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</si>
  <si>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</si>
  <si>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</si>
  <si>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</si>
  <si>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</si>
  <si>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</si>
  <si>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</si>
  <si>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</si>
  <si>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</si>
  <si>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</si>
  <si>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</si>
  <si>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</si>
  <si>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</si>
  <si>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</si>
  <si>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</si>
  <si>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</si>
  <si>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</si>
  <si>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</si>
  <si>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</si>
  <si>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</si>
  <si>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</si>
  <si>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</si>
  <si>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</si>
  <si>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</si>
  <si>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</si>
  <si>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</si>
  <si>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</si>
  <si>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</si>
  <si>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</si>
  <si>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</si>
  <si>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</si>
  <si>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</si>
  <si>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</si>
  <si>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</si>
  <si>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</si>
  <si>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</si>
  <si>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</si>
  <si>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</si>
  <si>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</si>
  <si>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</si>
  <si>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</si>
  <si>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</si>
  <si>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</si>
  <si>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</si>
  <si>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</si>
  <si>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</si>
  <si>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</si>
  <si>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</si>
  <si>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</si>
  <si>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</si>
  <si>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</si>
  <si>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</si>
  <si>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</si>
  <si>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</si>
  <si>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</si>
  <si>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</si>
  <si>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</si>
  <si>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</si>
  <si>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</si>
  <si>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</si>
  <si>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</si>
  <si>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</si>
  <si>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</si>
  <si>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</si>
  <si>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</si>
  <si>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</si>
  <si>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</si>
  <si>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</si>
  <si>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</si>
  <si>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</si>
  <si>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</si>
  <si>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</si>
  <si>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</si>
  <si>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</si>
  <si>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</si>
  <si>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</si>
  <si>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</si>
  <si>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</si>
  <si>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</si>
  <si>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</si>
  <si>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</si>
  <si>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</si>
  <si>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</si>
  <si>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</si>
  <si>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</si>
  <si>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</si>
  <si>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</si>
  <si>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</si>
  <si>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</si>
  <si>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</si>
  <si>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</si>
  <si>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</si>
  <si>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</si>
  <si>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</si>
  <si>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</si>
  <si>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</si>
  <si>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</si>
  <si>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</si>
  <si>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</si>
  <si>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</si>
  <si>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</si>
  <si>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</si>
  <si>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</si>
  <si>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</si>
  <si>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</si>
  <si>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</si>
  <si>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</si>
  <si>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</si>
  <si>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</si>
  <si>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</si>
  <si>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</si>
  <si>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</si>
  <si>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</si>
  <si>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</si>
  <si>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</si>
  <si>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</si>
  <si>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</si>
  <si>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</si>
  <si>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</si>
  <si>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</si>
  <si>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</si>
  <si>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</si>
  <si>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</si>
  <si>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</si>
  <si>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</si>
  <si>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</si>
  <si>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</si>
  <si>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</si>
  <si>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</si>
  <si>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</si>
  <si>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</si>
  <si>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</si>
  <si>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</si>
  <si>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</si>
  <si>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</si>
  <si>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</si>
  <si>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</si>
  <si>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</si>
  <si>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</si>
  <si>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</si>
  <si>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</si>
  <si>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</si>
  <si>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</si>
  <si>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</si>
  <si>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</si>
  <si>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</si>
  <si>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</si>
  <si>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</si>
  <si>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</si>
  <si>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</si>
  <si>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</si>
  <si>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</si>
  <si>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</si>
  <si>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</si>
  <si>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</si>
  <si>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</si>
  <si>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</si>
  <si>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</si>
  <si>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</si>
  <si>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</si>
  <si>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</si>
  <si>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</si>
  <si>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</si>
  <si>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</si>
  <si>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</si>
  <si>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</si>
  <si>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</si>
  <si>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</si>
  <si>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</si>
  <si>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</si>
  <si>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</si>
  <si>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</si>
  <si>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</si>
  <si>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</si>
  <si>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</si>
  <si>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</si>
  <si>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</si>
  <si>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</si>
  <si>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</si>
  <si>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</si>
  <si>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</si>
  <si>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</si>
  <si>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</si>
  <si>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</si>
  <si>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</si>
  <si>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</si>
  <si>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</si>
  <si>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</si>
  <si>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</si>
  <si>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</si>
  <si>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</si>
  <si>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</si>
  <si>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</si>
  <si>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</si>
  <si>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</si>
  <si>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</si>
  <si>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</si>
  <si>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</si>
  <si>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</si>
  <si>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</si>
  <si>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</si>
  <si>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</si>
  <si>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</si>
  <si>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</si>
  <si>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</si>
  <si>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</si>
  <si>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</si>
  <si>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</si>
  <si>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</si>
  <si>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</si>
  <si>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</si>
  <si>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</si>
  <si>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</si>
  <si>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</si>
  <si>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</si>
  <si>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</si>
  <si>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</si>
  <si>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</si>
  <si>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</si>
  <si>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</si>
  <si>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</si>
  <si>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</si>
  <si>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</si>
  <si>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</si>
  <si>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</si>
  <si>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</si>
  <si>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</si>
  <si>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</si>
  <si>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</si>
  <si>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</si>
  <si>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</si>
  <si>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</si>
  <si>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</si>
  <si>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</si>
  <si>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</si>
  <si>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</si>
  <si>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</si>
  <si>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</si>
  <si>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</si>
  <si>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</si>
  <si>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</si>
  <si>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</si>
  <si>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</si>
  <si>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</si>
  <si>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</si>
  <si>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</si>
  <si>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</si>
  <si>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</si>
  <si>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</si>
  <si>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</si>
  <si>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</si>
  <si>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</si>
  <si>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</si>
  <si>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</si>
  <si>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</si>
  <si>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</si>
  <si>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</si>
  <si>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</si>
  <si>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</si>
  <si>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</si>
  <si>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</si>
  <si>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</si>
  <si>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</si>
  <si>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</si>
  <si>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</si>
  <si>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</si>
  <si>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</si>
  <si>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</si>
  <si>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</si>
  <si>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</si>
  <si>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</si>
  <si>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</si>
  <si>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</si>
  <si>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</si>
  <si>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</si>
  <si>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</si>
  <si>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</si>
  <si>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</si>
  <si>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</si>
  <si>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</si>
  <si>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</si>
  <si>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</si>
  <si>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</si>
  <si>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</si>
  <si>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</si>
  <si>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</si>
  <si>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</si>
  <si>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</si>
  <si>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</si>
  <si>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</si>
  <si>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</si>
  <si>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</si>
  <si>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</si>
  <si>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</si>
  <si>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</si>
  <si>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</si>
  <si>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</si>
  <si>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</si>
  <si>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</si>
  <si>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</si>
  <si>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</si>
  <si>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</si>
  <si>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</si>
  <si>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</si>
  <si>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</si>
  <si>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</si>
  <si>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</si>
  <si>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</si>
  <si>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</si>
  <si>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</si>
  <si>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</si>
  <si>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</si>
  <si>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</si>
  <si>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</si>
  <si>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</si>
  <si>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</si>
  <si>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</si>
  <si>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</si>
  <si>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</si>
  <si>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</si>
  <si>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</si>
  <si>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</si>
  <si>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</si>
  <si>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</si>
  <si>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</si>
  <si>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</si>
  <si>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</si>
  <si>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</si>
  <si>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</si>
  <si>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</si>
  <si>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</si>
  <si>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</si>
  <si>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</si>
  <si>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</si>
  <si>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</si>
  <si>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</si>
  <si>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</si>
  <si>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</si>
  <si>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</si>
  <si>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</si>
  <si>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</si>
  <si>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</si>
  <si>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</si>
  <si>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</si>
  <si>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</si>
  <si>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</si>
  <si>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</si>
  <si>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</si>
  <si>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</si>
  <si>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</si>
  <si>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</si>
  <si>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</si>
  <si>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</si>
  <si>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</si>
  <si>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</si>
  <si>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</si>
  <si>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</si>
  <si>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</si>
  <si>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</si>
  <si>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</si>
  <si>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</si>
  <si>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</si>
  <si>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</si>
  <si>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</si>
  <si>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</si>
  <si>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</si>
  <si>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</si>
  <si>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</si>
  <si>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</si>
  <si>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</si>
  <si>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</si>
  <si>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</si>
  <si>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</si>
  <si>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</si>
  <si>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</si>
  <si>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</si>
  <si>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</si>
  <si>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</si>
  <si>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</si>
  <si>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</si>
  <si>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</si>
  <si>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</si>
  <si>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</si>
  <si>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</si>
  <si>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</si>
  <si>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</si>
  <si>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</si>
  <si>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</si>
  <si>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</si>
  <si>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</si>
  <si>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</si>
  <si>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</si>
  <si>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</si>
  <si>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</si>
  <si>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</si>
  <si>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</si>
  <si>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</si>
  <si>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</si>
  <si>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</si>
  <si>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</si>
  <si>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</si>
  <si>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</si>
  <si>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</si>
  <si>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</si>
  <si>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</si>
  <si>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</si>
  <si>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</si>
  <si>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</si>
  <si>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</si>
  <si>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</si>
  <si>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</si>
  <si>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</si>
  <si>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</si>
  <si>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</si>
  <si>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</si>
  <si>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</si>
  <si>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</si>
  <si>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</si>
  <si>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</si>
  <si>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</si>
  <si>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</si>
  <si>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</si>
  <si>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</si>
  <si>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</si>
  <si>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</si>
  <si>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</si>
  <si>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</si>
  <si>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</si>
  <si>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</si>
  <si>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</si>
  <si>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</si>
  <si>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</si>
  <si>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</si>
  <si>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</si>
  <si>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</si>
  <si>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</si>
  <si>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</si>
  <si>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</si>
  <si>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</si>
  <si>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</si>
  <si>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</si>
  <si>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</si>
  <si>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</si>
  <si>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</si>
  <si>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</si>
  <si>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</si>
  <si>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</si>
  <si>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</si>
  <si>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</si>
  <si>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</si>
  <si>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</si>
  <si>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</si>
  <si>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</si>
  <si>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</si>
  <si>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</si>
  <si>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</si>
  <si>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</si>
  <si>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</si>
  <si>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</si>
  <si>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</si>
  <si>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</si>
  <si>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</si>
  <si>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</si>
  <si>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</si>
  <si>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</si>
  <si>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</si>
  <si>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</si>
  <si>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</si>
  <si>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</si>
  <si>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</si>
  <si>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</si>
  <si>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</si>
  <si>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</si>
  <si>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</si>
  <si>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</si>
  <si>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</si>
  <si>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</si>
  <si>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</si>
  <si>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</si>
  <si>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</si>
  <si>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</si>
  <si>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</si>
  <si>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</si>
  <si>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</si>
  <si>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</si>
  <si>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</si>
  <si>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</si>
  <si>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</si>
  <si>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</si>
  <si>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</si>
  <si>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</si>
  <si>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</si>
  <si>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</si>
  <si>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</si>
  <si>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</si>
  <si>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</si>
  <si>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</si>
  <si>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</si>
  <si>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</si>
  <si>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</si>
  <si>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</si>
  <si>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</si>
  <si>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</si>
  <si>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</si>
  <si>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</si>
  <si>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</si>
  <si>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</si>
  <si>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</si>
  <si>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</si>
  <si>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</si>
  <si>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</si>
  <si>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</si>
  <si>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</si>
  <si>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</si>
  <si>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</si>
  <si>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</si>
  <si>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</si>
  <si>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</si>
  <si>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</si>
  <si>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</si>
  <si>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</si>
  <si>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</si>
  <si>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</si>
  <si>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</si>
  <si>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</si>
  <si>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</si>
  <si>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</si>
  <si>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</si>
  <si>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</si>
  <si>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</si>
  <si>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</si>
  <si>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</si>
  <si>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</si>
  <si>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</si>
  <si>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</si>
  <si>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</si>
  <si>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</si>
  <si>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</si>
  <si>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</si>
  <si>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</si>
  <si>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</si>
  <si>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</si>
  <si>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</si>
  <si>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</si>
  <si>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</si>
  <si>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</si>
  <si>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</si>
  <si>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</si>
  <si>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</si>
  <si>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</si>
  <si>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</si>
  <si>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</si>
  <si>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</si>
  <si>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</si>
  <si>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</si>
  <si>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</si>
  <si>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</si>
  <si>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</si>
  <si>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</si>
  <si>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</si>
  <si>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</si>
  <si>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</si>
  <si>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</si>
  <si>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</si>
  <si>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</si>
  <si>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</si>
  <si>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</si>
  <si>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</si>
  <si>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</si>
  <si>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</si>
  <si>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</si>
  <si>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</si>
  <si>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</si>
  <si>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</si>
  <si>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</si>
  <si>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</si>
  <si>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</si>
  <si>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</si>
  <si>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</si>
  <si>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</si>
  <si>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</si>
  <si>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</si>
  <si>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</si>
  <si>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</si>
  <si>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</si>
  <si>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</si>
  <si>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</si>
  <si>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</si>
  <si>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</si>
  <si>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</si>
  <si>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</si>
  <si>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</si>
  <si>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</si>
  <si>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</si>
  <si>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</si>
  <si>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</si>
  <si>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</si>
  <si>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</si>
  <si>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</si>
  <si>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</si>
  <si>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</si>
  <si>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</si>
  <si>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</si>
  <si>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</si>
  <si>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</si>
  <si>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</si>
  <si>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</si>
  <si>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</si>
  <si>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</si>
  <si>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</si>
  <si>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</si>
  <si>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</si>
  <si>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</si>
  <si>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</si>
  <si>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</si>
  <si>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</si>
  <si>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</si>
  <si>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</si>
  <si>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</si>
  <si>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</si>
  <si>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</si>
  <si>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</si>
  <si>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</si>
  <si>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</si>
  <si>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</si>
  <si>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</si>
  <si>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</si>
  <si>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</si>
  <si>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</si>
  <si>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</si>
  <si>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</si>
  <si>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</si>
  <si>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</si>
  <si>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</si>
  <si>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</si>
  <si>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</si>
  <si>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</si>
  <si>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</si>
  <si>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</si>
  <si>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</si>
  <si>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</si>
  <si>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</si>
  <si>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</si>
  <si>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</si>
  <si>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</si>
  <si>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</si>
  <si>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</si>
  <si>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</si>
  <si>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</si>
  <si>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</si>
  <si>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</si>
  <si>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</si>
  <si>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</si>
  <si>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</si>
  <si>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</si>
  <si>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</si>
  <si>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</si>
  <si>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</si>
  <si>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</si>
  <si>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</si>
  <si>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</si>
  <si>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</si>
  <si>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</si>
  <si>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</si>
  <si>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</si>
  <si>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</si>
  <si>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</si>
  <si>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</si>
  <si>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</si>
  <si>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</si>
  <si>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</si>
  <si>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</si>
  <si>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</si>
  <si>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</si>
  <si>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</si>
  <si>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</si>
  <si>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</si>
  <si>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</si>
  <si>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</si>
  <si>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</si>
  <si>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</si>
  <si>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</si>
  <si>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</si>
  <si>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</si>
  <si>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</si>
  <si>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</si>
  <si>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</si>
  <si>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</si>
  <si>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</si>
  <si>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</si>
  <si>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</si>
  <si>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</si>
  <si>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</si>
  <si>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</si>
  <si>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</si>
  <si>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</si>
  <si>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</si>
  <si>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</si>
  <si>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</si>
  <si>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</si>
  <si>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</si>
  <si>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</si>
  <si>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</si>
  <si>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</si>
  <si>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</si>
  <si>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</si>
  <si>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</si>
  <si>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</si>
  <si>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</si>
  <si>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</si>
  <si>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</si>
  <si>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</si>
  <si>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</si>
  <si>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</si>
  <si>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</si>
  <si>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</si>
  <si>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</si>
  <si>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</si>
  <si>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</si>
  <si>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</si>
  <si>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</si>
  <si>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</si>
  <si>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</si>
  <si>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</si>
  <si>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</si>
  <si>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</si>
  <si>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</si>
  <si>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</si>
  <si>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</si>
  <si>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</si>
  <si>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</si>
  <si>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</si>
  <si>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</si>
  <si>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</si>
  <si>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</si>
  <si>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</si>
  <si>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</si>
  <si>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</si>
  <si>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</si>
  <si>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</si>
  <si>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</si>
  <si>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</si>
  <si>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</si>
  <si>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</si>
  <si>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</si>
  <si>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</si>
  <si>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</si>
  <si>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</si>
  <si>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</si>
  <si>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</si>
  <si>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</si>
  <si>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</si>
  <si>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</si>
  <si>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</si>
  <si>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</si>
  <si>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</si>
  <si>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</si>
  <si>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</si>
  <si>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</si>
  <si>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</si>
  <si>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</si>
  <si>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</si>
  <si>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</si>
  <si>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</si>
  <si>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</si>
  <si>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</si>
  <si>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</si>
  <si>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</si>
  <si>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</si>
  <si>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</si>
  <si>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</si>
  <si>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</si>
  <si>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</si>
  <si>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</si>
  <si>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</si>
  <si>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</si>
  <si>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</si>
  <si>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</si>
  <si>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</si>
  <si>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</si>
  <si>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</si>
  <si>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</si>
  <si>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</si>
  <si>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</si>
  <si>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</si>
  <si>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</si>
  <si>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</si>
  <si>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</si>
  <si>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</si>
  <si>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</si>
  <si>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</si>
  <si>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</si>
  <si>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</si>
  <si>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</si>
  <si>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</si>
  <si>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</si>
  <si>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</si>
  <si>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</si>
  <si>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</si>
  <si>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</si>
  <si>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</si>
  <si>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</si>
  <si>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</si>
  <si>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</si>
  <si>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</si>
  <si>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</si>
  <si>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</si>
  <si>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</si>
  <si>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</si>
  <si>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</si>
  <si>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</si>
  <si>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</si>
  <si>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</si>
  <si>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</si>
  <si>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</si>
  <si>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</si>
  <si>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</si>
  <si>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</si>
  <si>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</si>
  <si>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</si>
  <si>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</si>
  <si>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</si>
  <si>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</si>
  <si>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</si>
  <si>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</si>
  <si>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</si>
  <si>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</si>
  <si>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</si>
  <si>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</si>
  <si>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</si>
  <si>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</si>
  <si>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</si>
  <si>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</si>
  <si>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</si>
  <si>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</si>
  <si>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</si>
  <si>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</si>
  <si>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</si>
  <si>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</si>
  <si>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</si>
  <si>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</si>
  <si>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</si>
  <si>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</si>
  <si>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</si>
  <si>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</si>
  <si>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</si>
  <si>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</si>
  <si>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</si>
  <si>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</si>
  <si>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</si>
  <si>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</si>
  <si>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</si>
  <si>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</si>
  <si>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</si>
  <si>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</si>
  <si>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</si>
  <si>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</si>
  <si>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</si>
  <si>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</si>
  <si>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</si>
  <si>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</si>
  <si>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</si>
  <si>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</si>
  <si>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</si>
  <si>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</si>
  <si>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</si>
  <si>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</si>
  <si>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</si>
  <si>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</si>
  <si>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</si>
  <si>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</si>
  <si>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</si>
  <si>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</si>
  <si>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</si>
  <si>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</si>
  <si>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</si>
  <si>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</si>
  <si>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</si>
  <si>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</si>
  <si>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</si>
  <si>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</si>
  <si>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</si>
  <si>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</si>
  <si>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</si>
  <si>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</si>
  <si>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</si>
  <si>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</si>
  <si>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</si>
  <si>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</si>
  <si>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</si>
  <si>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</si>
  <si>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</si>
  <si>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</si>
  <si>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</si>
  <si>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</si>
  <si>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</si>
  <si>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</si>
  <si>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</si>
  <si>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</si>
  <si>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</si>
  <si>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</si>
  <si>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</si>
  <si>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</si>
  <si>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</si>
  <si>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</si>
  <si>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</si>
  <si>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</si>
  <si>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</si>
  <si>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</si>
  <si>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</si>
  <si>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</si>
  <si>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</si>
  <si>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</si>
  <si>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</si>
  <si>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</si>
  <si>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</si>
  <si>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</si>
  <si>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</si>
  <si>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</si>
  <si>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</si>
  <si>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</si>
  <si>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</si>
  <si>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</si>
  <si>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</si>
  <si>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</si>
  <si>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</si>
  <si>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</si>
  <si>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</si>
  <si>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</si>
  <si>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</si>
  <si>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</si>
  <si>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</si>
  <si>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</si>
  <si>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</si>
  <si>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</si>
  <si>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</si>
  <si>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</si>
  <si>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</si>
  <si>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</si>
  <si>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</si>
  <si>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</si>
  <si>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</si>
  <si>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</si>
  <si>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</si>
  <si>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</si>
  <si>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</si>
  <si>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</si>
  <si>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</si>
  <si>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</si>
  <si>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</si>
  <si>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</si>
  <si>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</si>
  <si>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</si>
  <si>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</si>
  <si>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</si>
  <si>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</si>
  <si>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</si>
  <si>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</si>
  <si>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</si>
  <si>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</si>
  <si>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</si>
  <si>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</si>
  <si>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</si>
  <si>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</si>
  <si>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</si>
  <si>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</si>
  <si>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</si>
  <si>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</si>
  <si>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</si>
  <si>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</si>
  <si>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</si>
  <si>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</si>
  <si>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</si>
  <si>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</si>
  <si>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</si>
  <si>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</si>
  <si>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</si>
  <si>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</si>
  <si>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</si>
  <si>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</si>
  <si>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</si>
  <si>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</si>
  <si>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</si>
  <si>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</si>
  <si>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</si>
  <si>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</si>
  <si>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</si>
  <si>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</si>
  <si>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</si>
  <si>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</si>
  <si>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</si>
  <si>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</si>
  <si>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</si>
  <si>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</si>
  <si>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</si>
  <si>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</si>
  <si>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</si>
  <si>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</si>
  <si>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</si>
  <si>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</si>
  <si>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</si>
  <si>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</si>
  <si>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</si>
  <si>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</si>
  <si>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</si>
  <si>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</si>
  <si>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</si>
  <si>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</si>
  <si>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</si>
  <si>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</si>
  <si>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</si>
  <si>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</si>
  <si>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</si>
  <si>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</si>
  <si>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</si>
  <si>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</si>
  <si>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</si>
  <si>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</si>
  <si>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</si>
  <si>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</si>
  <si>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</si>
  <si>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</si>
  <si>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</si>
  <si>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</si>
  <si>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</si>
  <si>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</si>
  <si>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</si>
  <si>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</si>
  <si>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</si>
  <si>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</si>
  <si>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</si>
  <si>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</si>
  <si>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</si>
  <si>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</si>
  <si>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</si>
  <si>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</si>
  <si>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</si>
  <si>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</si>
  <si>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</si>
  <si>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</si>
  <si>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</si>
  <si>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</si>
  <si>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</si>
  <si>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</si>
  <si>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</si>
  <si>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</si>
  <si>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</si>
  <si>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</si>
  <si>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</si>
  <si>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</si>
  <si>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</si>
  <si>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</si>
  <si>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</si>
  <si>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</si>
  <si>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</si>
  <si>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</si>
  <si>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</si>
  <si>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</si>
  <si>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</si>
  <si>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</si>
  <si>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</si>
  <si>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</si>
  <si>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</si>
  <si>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</si>
  <si>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</si>
  <si>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</si>
  <si>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</si>
  <si>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</si>
  <si>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</si>
  <si>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</si>
  <si>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</si>
  <si>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</si>
  <si>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</si>
  <si>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</si>
  <si>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</si>
  <si>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</si>
  <si>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</si>
  <si>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</si>
  <si>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</si>
  <si>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</si>
  <si>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</si>
  <si>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</si>
  <si>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</si>
  <si>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</si>
  <si>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</si>
  <si>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</si>
  <si>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</si>
  <si>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</si>
  <si>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</si>
  <si>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</si>
  <si>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</si>
  <si>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</si>
  <si>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</si>
  <si>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</si>
  <si>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</si>
  <si>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</si>
  <si>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</si>
  <si>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</si>
  <si>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</si>
  <si>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</si>
  <si>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</si>
  <si>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</si>
  <si>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</si>
  <si>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</si>
  <si>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</si>
  <si>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</si>
  <si>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</si>
  <si>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</si>
  <si>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</si>
  <si>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</si>
  <si>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</si>
  <si>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</si>
  <si>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</si>
  <si>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</si>
  <si>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</si>
  <si>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</si>
  <si>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</si>
  <si>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</si>
  <si>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</si>
  <si>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</si>
  <si>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</si>
  <si>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</si>
  <si>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</si>
  <si>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</si>
  <si>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</si>
  <si>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</si>
  <si>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</si>
  <si>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</si>
  <si>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</si>
  <si>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</si>
  <si>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</si>
  <si>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</si>
  <si>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</si>
  <si>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</si>
  <si>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</si>
  <si>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</si>
  <si>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</si>
  <si>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</si>
  <si>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</si>
  <si>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</si>
  <si>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</si>
  <si>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</si>
  <si>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</si>
  <si>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</si>
  <si>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</si>
  <si>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</si>
  <si>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</si>
  <si>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</si>
  <si>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</si>
  <si>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</si>
  <si>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</si>
  <si>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</si>
  <si>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</si>
  <si>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</si>
  <si>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</si>
  <si>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</si>
  <si>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</si>
  <si>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</si>
  <si>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</si>
  <si>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</si>
  <si>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</si>
  <si>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</si>
  <si>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</si>
  <si>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</si>
  <si>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</si>
  <si>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</si>
  <si>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</si>
  <si>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</si>
  <si>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</si>
  <si>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</si>
  <si>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</si>
  <si>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</si>
  <si>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</si>
  <si>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</si>
  <si>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</si>
  <si>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</si>
  <si>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</si>
  <si>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</si>
  <si>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</si>
  <si>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</si>
  <si>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</si>
  <si>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</si>
  <si>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</si>
  <si>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</si>
  <si>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</si>
  <si>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</si>
  <si>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</si>
  <si>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</si>
  <si>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</si>
  <si>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</si>
  <si>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</si>
  <si>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</si>
  <si>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</si>
  <si>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</si>
  <si>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</si>
  <si>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</si>
  <si>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</si>
  <si>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</si>
  <si>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</si>
  <si>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</si>
  <si>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</si>
  <si>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</si>
  <si>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</si>
  <si>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</si>
  <si>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</si>
  <si>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</si>
  <si>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</si>
  <si>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</si>
  <si>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</si>
  <si>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</si>
  <si>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</si>
  <si>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</si>
  <si>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</si>
  <si>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</si>
  <si>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</si>
  <si>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</si>
  <si>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</si>
  <si>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</si>
  <si>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</si>
  <si>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</si>
  <si>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</si>
  <si>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</si>
  <si>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</si>
  <si>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</si>
  <si>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</si>
  <si>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</si>
  <si>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</si>
  <si>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</si>
  <si>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</si>
  <si>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</si>
  <si>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</si>
  <si>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</si>
  <si>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</si>
  <si>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</si>
  <si>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</si>
  <si>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</si>
  <si>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</si>
  <si>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</si>
  <si>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</si>
  <si>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</si>
  <si>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</si>
  <si>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</si>
  <si>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</si>
  <si>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</si>
  <si>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</si>
  <si>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</si>
  <si>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</si>
  <si>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</si>
  <si>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</si>
  <si>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</si>
  <si>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</si>
  <si>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</si>
  <si>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</si>
  <si>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</si>
  <si>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</si>
  <si>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</si>
  <si>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</si>
  <si>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</si>
  <si>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</si>
  <si>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</si>
  <si>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</si>
  <si>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</si>
  <si>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</si>
  <si>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</si>
  <si>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</si>
  <si>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</si>
  <si>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</si>
  <si>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</si>
  <si>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</si>
  <si>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</si>
  <si>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</si>
  <si>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</si>
  <si>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</si>
  <si>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</si>
  <si>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</si>
  <si>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</si>
  <si>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</si>
  <si>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</si>
  <si>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</si>
  <si>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</si>
  <si>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</si>
  <si>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</si>
  <si>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</si>
  <si>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</si>
  <si>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</si>
  <si>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</si>
  <si>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</si>
  <si>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</si>
  <si>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</si>
  <si>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</si>
  <si>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</si>
  <si>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</si>
  <si>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</si>
  <si>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</si>
  <si>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</si>
  <si>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</si>
  <si>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</si>
  <si>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</si>
  <si>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</si>
  <si>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</si>
  <si>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</si>
  <si>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</si>
  <si>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</si>
  <si>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</si>
  <si>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</si>
  <si>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</si>
  <si>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</si>
  <si>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</si>
  <si>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</si>
  <si>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</si>
  <si>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</si>
  <si>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</si>
  <si>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</si>
  <si>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</si>
  <si>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</si>
  <si>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</si>
  <si>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</si>
  <si>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</si>
  <si>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</si>
  <si>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</si>
  <si>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</si>
  <si>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</si>
  <si>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</si>
  <si>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</si>
  <si>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</si>
  <si>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</si>
  <si>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</si>
  <si>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</si>
  <si>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</si>
  <si>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</si>
  <si>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</si>
  <si>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</si>
  <si>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</si>
  <si>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</si>
  <si>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</si>
  <si>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</si>
  <si>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</si>
  <si>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</si>
  <si>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</si>
  <si>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</si>
  <si>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</si>
  <si>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</si>
  <si>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</si>
  <si>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</si>
  <si>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</si>
  <si>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</si>
  <si>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</si>
  <si>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</si>
  <si>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</si>
  <si>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</si>
  <si>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</si>
  <si>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</si>
  <si>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</si>
  <si>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</si>
  <si>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</si>
  <si>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</si>
  <si>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</si>
  <si>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</si>
  <si>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</si>
  <si>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</si>
  <si>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</si>
  <si>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</si>
  <si>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</si>
  <si>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</si>
  <si>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</si>
  <si>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</si>
  <si>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</si>
  <si>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</si>
  <si>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</si>
  <si>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</si>
  <si>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</si>
  <si>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</si>
  <si>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</si>
  <si>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</si>
  <si>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</si>
  <si>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</si>
  <si>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</si>
  <si>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</si>
  <si>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</si>
  <si>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</si>
  <si>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</si>
  <si>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</si>
  <si>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</si>
  <si>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</si>
  <si>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</si>
  <si>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</si>
  <si>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</si>
  <si>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</si>
  <si>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</si>
  <si>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</si>
  <si>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</si>
  <si>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</si>
  <si>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</si>
  <si>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</si>
  <si>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</si>
  <si>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</si>
  <si>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</si>
  <si>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</si>
  <si>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</si>
  <si>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</si>
  <si>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</si>
  <si>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</si>
  <si>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</si>
  <si>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</si>
  <si>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</si>
  <si>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</si>
  <si>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</si>
  <si>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</si>
  <si>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</si>
  <si>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</si>
  <si>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</si>
  <si>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</si>
  <si>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</si>
  <si>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</si>
  <si>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</si>
  <si>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</si>
  <si>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</si>
  <si>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</si>
  <si>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</si>
  <si>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</si>
  <si>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</si>
  <si>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</si>
  <si>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</si>
  <si>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</si>
  <si>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</si>
  <si>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</si>
  <si>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</si>
  <si>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</si>
  <si>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</si>
  <si>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</si>
  <si>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</si>
  <si>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</si>
  <si>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</si>
  <si>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</si>
  <si>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</si>
  <si>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</si>
  <si>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</si>
  <si>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</si>
  <si>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</si>
  <si>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</si>
  <si>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</si>
  <si>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</si>
  <si>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</si>
  <si>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</si>
  <si>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</si>
  <si>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</si>
  <si>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</si>
  <si>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</si>
  <si>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</si>
  <si>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</si>
  <si>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</si>
  <si>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</si>
  <si>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</si>
  <si>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</si>
  <si>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</si>
  <si>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</si>
  <si>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</si>
  <si>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</si>
  <si>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</si>
  <si>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</si>
  <si>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</si>
  <si>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</si>
  <si>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</si>
  <si>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</si>
  <si>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</si>
  <si>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</si>
  <si>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</si>
  <si>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</si>
  <si>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</si>
  <si>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</si>
  <si>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</si>
  <si>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</si>
  <si>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</si>
  <si>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</si>
  <si>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</si>
  <si>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</si>
  <si>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</si>
  <si>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</si>
  <si>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</si>
  <si>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</si>
  <si>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</si>
  <si>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</si>
  <si>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</si>
  <si>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</si>
  <si>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</si>
  <si>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</si>
  <si>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</si>
  <si>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</si>
  <si>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</si>
  <si>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</si>
  <si>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</si>
  <si>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</si>
  <si>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</si>
  <si>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</si>
  <si>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</si>
  <si>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</si>
  <si>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</si>
  <si>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</si>
  <si>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</si>
  <si>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</si>
  <si>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</si>
  <si>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</si>
  <si>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</si>
  <si>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</si>
  <si>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</si>
  <si>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</si>
  <si>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</si>
  <si>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</si>
  <si>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</si>
  <si>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</si>
  <si>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</si>
  <si>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</si>
  <si>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</si>
  <si>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</si>
  <si>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</si>
  <si>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</si>
  <si>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</si>
  <si>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</si>
  <si>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</si>
  <si>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</si>
  <si>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</si>
  <si>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</si>
  <si>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</si>
  <si>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</si>
  <si>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</si>
  <si>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</si>
  <si>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</si>
  <si>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</si>
  <si>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</si>
  <si>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</si>
  <si>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</si>
  <si>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</si>
  <si>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</si>
  <si>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</si>
  <si>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</si>
  <si>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</si>
  <si>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</si>
  <si>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</si>
  <si>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</si>
  <si>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</si>
  <si>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</si>
  <si>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</si>
  <si>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</si>
  <si>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</si>
  <si>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</si>
  <si>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</si>
  <si>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</si>
  <si>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</si>
  <si>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</si>
  <si>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</si>
  <si>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</si>
  <si>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</si>
  <si>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</si>
  <si>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</si>
  <si>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</si>
  <si>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</si>
  <si>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</si>
  <si>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</si>
  <si>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</si>
  <si>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</si>
  <si>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</si>
  <si>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</si>
  <si>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</si>
  <si>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</si>
  <si>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</si>
  <si>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</si>
  <si>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</si>
  <si>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</si>
  <si>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</si>
  <si>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</si>
  <si>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</si>
  <si>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</si>
  <si>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</si>
  <si>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</si>
  <si>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</si>
  <si>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</si>
  <si>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</si>
  <si>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</si>
  <si>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</si>
  <si>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</si>
  <si>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</si>
  <si>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</si>
  <si>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</si>
  <si>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</si>
  <si>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</si>
  <si>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</si>
  <si>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</si>
  <si>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</si>
  <si>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</si>
  <si>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</si>
  <si>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</si>
  <si>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</si>
  <si>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</si>
  <si>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</si>
  <si>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</si>
  <si>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</si>
  <si>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</si>
  <si>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</si>
  <si>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</si>
  <si>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</si>
  <si>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</si>
  <si>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</si>
  <si>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</si>
  <si>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</si>
  <si>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</si>
  <si>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</si>
  <si>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</si>
  <si>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</si>
  <si>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</si>
  <si>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</si>
  <si>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</si>
  <si>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</si>
  <si>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</si>
  <si>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</si>
  <si>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</si>
  <si>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</si>
  <si>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</si>
  <si>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</si>
  <si>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</si>
  <si>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</si>
  <si>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</si>
  <si>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</si>
  <si>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</si>
  <si>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</si>
  <si>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</si>
  <si>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</si>
  <si>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</si>
  <si>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</si>
  <si>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</si>
  <si>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</si>
  <si>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</si>
  <si>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</si>
  <si>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</si>
  <si>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</si>
  <si>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</si>
  <si>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</si>
  <si>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</si>
  <si>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</si>
  <si>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</si>
  <si>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</si>
  <si>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</si>
  <si>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</si>
  <si>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</si>
  <si>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</si>
  <si>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</si>
  <si>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</si>
  <si>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</si>
  <si>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</si>
  <si>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</si>
  <si>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</si>
  <si>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</si>
  <si>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</si>
  <si>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</si>
  <si>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</si>
  <si>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</si>
  <si>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</si>
  <si>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</si>
  <si>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</si>
  <si>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</si>
  <si>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</si>
  <si>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</si>
  <si>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</si>
  <si>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</si>
  <si>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</si>
  <si>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</si>
  <si>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</si>
  <si>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</si>
  <si>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</si>
  <si>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</si>
  <si>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</si>
  <si>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</si>
  <si>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</si>
  <si>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</si>
  <si>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</si>
  <si>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</si>
  <si>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</si>
  <si>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</si>
  <si>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</si>
  <si>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</si>
  <si>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</si>
  <si>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</si>
  <si>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</si>
  <si>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</si>
  <si>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</si>
  <si>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</si>
  <si>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</si>
  <si>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</si>
  <si>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</si>
  <si>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</si>
  <si>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</si>
  <si>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</si>
  <si>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</si>
  <si>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</si>
  <si>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</si>
  <si>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</si>
  <si>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</si>
  <si>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</si>
  <si>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</si>
  <si>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</si>
  <si>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</si>
  <si>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</si>
  <si>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</si>
  <si>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</si>
  <si>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</si>
  <si>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</si>
  <si>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</si>
  <si>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</si>
  <si>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</si>
  <si>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</si>
  <si>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</si>
  <si>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</si>
  <si>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</si>
  <si>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</si>
  <si>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</si>
  <si>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</si>
  <si>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</si>
  <si>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</si>
  <si>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</si>
  <si>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</si>
  <si>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</si>
  <si>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</si>
  <si>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</si>
  <si>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</si>
  <si>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</si>
  <si>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</si>
  <si>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</si>
  <si>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</si>
  <si>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</si>
  <si>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</si>
  <si>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</si>
  <si>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</si>
  <si>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</si>
  <si>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</si>
  <si>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</si>
  <si>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</si>
  <si>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</si>
  <si>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</si>
  <si>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</si>
  <si>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</si>
  <si>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</si>
  <si>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</si>
  <si>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</si>
  <si>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</si>
  <si>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</si>
  <si>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</si>
  <si>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</si>
  <si>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</si>
  <si>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</si>
  <si>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</si>
  <si>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</si>
  <si>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</si>
  <si>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</si>
  <si>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</si>
  <si>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</si>
  <si>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</si>
  <si>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</si>
  <si>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</si>
  <si>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</si>
  <si>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</si>
  <si>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</si>
  <si>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</si>
  <si>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</si>
  <si>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</si>
  <si>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</si>
  <si>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</si>
  <si>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</si>
  <si>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</si>
  <si>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</si>
  <si>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</si>
  <si>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</si>
  <si>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</si>
  <si>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</si>
  <si>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</si>
  <si>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</si>
  <si>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</si>
  <si>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</si>
  <si>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</si>
  <si>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</si>
  <si>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</si>
  <si>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</si>
  <si>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</si>
  <si>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</si>
  <si>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</si>
  <si>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</si>
  <si>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</si>
  <si>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</si>
  <si>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</si>
  <si>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</si>
  <si>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</si>
  <si>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</si>
  <si>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</si>
  <si>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</si>
  <si>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</si>
  <si>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</si>
  <si>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</si>
  <si>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</si>
  <si>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</si>
  <si>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</si>
  <si>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</si>
  <si>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</si>
  <si>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</si>
  <si>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</si>
  <si>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</si>
  <si>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</si>
  <si>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</si>
  <si>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</si>
  <si>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</si>
  <si>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</si>
  <si>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</si>
  <si>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</si>
  <si>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</si>
  <si>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</si>
  <si>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</si>
  <si>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</si>
  <si>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</si>
  <si>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</si>
  <si>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</si>
  <si>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</si>
  <si>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</si>
  <si>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</si>
  <si>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</si>
  <si>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</si>
  <si>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</si>
  <si>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</si>
  <si>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</si>
  <si>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</si>
  <si>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</si>
  <si>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</si>
  <si>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</si>
  <si>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</si>
  <si>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</si>
  <si>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</si>
  <si>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</si>
  <si>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</si>
  <si>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</si>
  <si>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</si>
  <si>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</si>
  <si>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</si>
  <si>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</si>
  <si>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</si>
  <si>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</si>
  <si>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</si>
  <si>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</si>
  <si>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</si>
  <si>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</si>
  <si>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</si>
  <si>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</si>
  <si>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</si>
  <si>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</si>
  <si>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</si>
  <si>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</si>
  <si>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</si>
  <si>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</si>
  <si>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</si>
  <si>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</si>
  <si>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</si>
  <si>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</si>
  <si>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</si>
  <si>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</si>
  <si>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</si>
  <si>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</si>
  <si>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</si>
  <si>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</si>
  <si>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</si>
  <si>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</si>
  <si>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</si>
  <si>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</si>
  <si>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</si>
  <si>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</si>
  <si>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</si>
  <si>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</si>
  <si>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</si>
  <si>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</si>
  <si>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</si>
  <si>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</si>
  <si>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</si>
  <si>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</si>
  <si>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</si>
  <si>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</si>
  <si>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</si>
  <si>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</si>
  <si>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</si>
  <si>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</si>
  <si>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</si>
  <si>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</si>
  <si>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</si>
  <si>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</si>
  <si>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</si>
  <si>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</si>
  <si>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</si>
  <si>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</si>
  <si>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</si>
  <si>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</si>
  <si>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</si>
  <si>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</si>
  <si>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</si>
  <si>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</si>
  <si>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</si>
  <si>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</si>
  <si>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</si>
  <si>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</si>
  <si>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</si>
  <si>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</si>
  <si>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</si>
  <si>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</si>
  <si>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</si>
  <si>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</si>
  <si>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</si>
  <si>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</si>
  <si>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</si>
  <si>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</si>
  <si>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</si>
  <si>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</si>
  <si>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</si>
  <si>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</si>
  <si>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</si>
  <si>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</si>
  <si>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</si>
  <si>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</si>
  <si>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</si>
  <si>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</si>
  <si>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</si>
  <si>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</si>
  <si>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</si>
  <si>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</si>
  <si>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</si>
  <si>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</si>
  <si>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</si>
  <si>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</si>
  <si>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</si>
  <si>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</si>
  <si>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</si>
  <si>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</si>
  <si>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</si>
  <si>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</si>
  <si>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</si>
  <si>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</si>
  <si>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</si>
  <si>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</si>
  <si>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</si>
  <si>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</si>
  <si>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</si>
  <si>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</si>
  <si>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</si>
  <si>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</si>
  <si>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</si>
  <si>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</si>
  <si>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</si>
  <si>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</si>
  <si>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</si>
  <si>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</si>
  <si>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</si>
  <si>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</si>
  <si>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</si>
  <si>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</si>
  <si>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</si>
  <si>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</si>
  <si>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</si>
  <si>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</si>
  <si>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</si>
  <si>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</si>
  <si>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</si>
  <si>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</si>
  <si>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</si>
  <si>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</si>
  <si>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</si>
  <si>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</si>
  <si>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</si>
  <si>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</si>
  <si>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</si>
  <si>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</si>
  <si>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</si>
  <si>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</si>
  <si>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</si>
  <si>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</si>
  <si>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</si>
  <si>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</si>
  <si>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</si>
  <si>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</si>
  <si>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</si>
  <si>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</si>
  <si>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</si>
  <si>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</si>
  <si>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</si>
  <si>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</si>
  <si>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</si>
  <si>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</si>
  <si>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</si>
  <si>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</si>
  <si>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</si>
  <si>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</si>
  <si>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</si>
  <si>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</si>
  <si>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</si>
  <si>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</si>
  <si>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</si>
  <si>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</si>
  <si>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</si>
  <si>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</si>
  <si>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</si>
  <si>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</si>
  <si>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</si>
  <si>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</si>
  <si>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</si>
  <si>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</si>
  <si>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</si>
  <si>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</si>
  <si>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</si>
  <si>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</si>
  <si>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</si>
  <si>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</si>
  <si>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</si>
  <si>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</si>
  <si>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</si>
  <si>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</si>
  <si>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</si>
  <si>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</si>
  <si>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</si>
  <si>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</si>
  <si>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</si>
  <si>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</si>
  <si>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</si>
  <si>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</si>
  <si>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</si>
  <si>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</si>
  <si>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</si>
  <si>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</si>
  <si>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</si>
  <si>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</si>
  <si>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</si>
  <si>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</si>
  <si>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</si>
  <si>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</si>
  <si>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</si>
  <si>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</si>
  <si>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</si>
  <si>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</si>
  <si>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</si>
  <si>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</si>
  <si>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</si>
  <si>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</si>
  <si>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</si>
  <si>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</si>
  <si>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</si>
  <si>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</si>
  <si>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</si>
  <si>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</si>
  <si>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</si>
  <si>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</si>
  <si>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</si>
  <si>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</si>
  <si>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</si>
  <si>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</si>
  <si>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</si>
  <si>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</si>
  <si>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</si>
  <si>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</si>
  <si>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</si>
  <si>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</si>
  <si>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</si>
  <si>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</si>
  <si>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</si>
  <si>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</si>
  <si>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</si>
  <si>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</si>
  <si>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</si>
  <si>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</si>
  <si>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</si>
  <si>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</si>
  <si>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</si>
  <si>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</si>
  <si>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</si>
  <si>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</si>
  <si>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</si>
  <si>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</si>
  <si>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</si>
  <si>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</si>
  <si>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</si>
  <si>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</si>
  <si>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</si>
  <si>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</si>
  <si>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</si>
  <si>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</si>
  <si>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</si>
  <si>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</si>
  <si>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</si>
  <si>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</si>
  <si>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</si>
  <si>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</si>
  <si>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</si>
  <si>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</si>
  <si>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</si>
  <si>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</si>
  <si>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</si>
  <si>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</si>
  <si>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</si>
  <si>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</si>
  <si>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</si>
  <si>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</si>
  <si>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</si>
  <si>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</si>
  <si>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</si>
  <si>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</si>
  <si>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</si>
  <si>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</si>
  <si>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</si>
  <si>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</si>
  <si>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</si>
  <si>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</si>
  <si>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</si>
  <si>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</si>
  <si>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</si>
  <si>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</si>
  <si>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</si>
  <si>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</si>
  <si>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</si>
  <si>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</si>
  <si>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</si>
  <si>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</si>
  <si>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</si>
  <si>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</si>
  <si>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</si>
  <si>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</si>
  <si>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</si>
  <si>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</si>
  <si>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</si>
  <si>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</si>
  <si>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</si>
  <si>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</si>
  <si>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</si>
  <si>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</si>
  <si>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</si>
  <si>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</si>
  <si>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</si>
  <si>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</si>
  <si>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</si>
  <si>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</si>
  <si>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</si>
  <si>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</si>
  <si>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</si>
  <si>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</si>
  <si>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</si>
  <si>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</si>
  <si>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</si>
  <si>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</si>
  <si>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</si>
  <si>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</si>
  <si>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</si>
  <si>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</si>
  <si>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</si>
  <si>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</si>
  <si>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</si>
  <si>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</si>
  <si>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</si>
  <si>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</si>
  <si>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</si>
  <si>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</si>
  <si>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</si>
  <si>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</si>
  <si>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</si>
  <si>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</si>
  <si>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</si>
  <si>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</si>
  <si>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</si>
  <si>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</si>
  <si>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</si>
  <si>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</si>
  <si>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</si>
  <si>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</si>
  <si>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</si>
  <si>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</si>
  <si>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</si>
  <si>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</si>
  <si>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</si>
  <si>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</si>
  <si>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</si>
  <si>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</si>
  <si>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</si>
  <si>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</si>
  <si>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</si>
  <si>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</si>
  <si>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</si>
  <si>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</si>
  <si>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</si>
  <si>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</si>
  <si>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</si>
  <si>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</si>
  <si>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</si>
  <si>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</si>
  <si>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</si>
  <si>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</si>
  <si>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</si>
  <si>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</si>
  <si>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</si>
  <si>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</si>
  <si>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</si>
  <si>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</si>
  <si>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</si>
  <si>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</si>
  <si>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</si>
  <si>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</si>
  <si>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</si>
  <si>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</si>
  <si>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</si>
  <si>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</si>
  <si>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</si>
  <si>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</si>
  <si>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</si>
  <si>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</si>
  <si>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</si>
  <si>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</si>
  <si>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</si>
  <si>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</si>
  <si>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</si>
  <si>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</si>
  <si>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</si>
  <si>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</si>
  <si>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</si>
  <si>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</si>
  <si>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</si>
  <si>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</si>
  <si>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</si>
  <si>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</si>
  <si>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</si>
  <si>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</si>
  <si>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</si>
  <si>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</si>
  <si>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</si>
  <si>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</si>
  <si>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</si>
  <si>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</si>
  <si>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</si>
  <si>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</si>
  <si>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</si>
  <si>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</si>
  <si>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</si>
  <si>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</si>
  <si>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</si>
  <si>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</si>
  <si>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</si>
  <si>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</si>
  <si>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</si>
  <si>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</si>
  <si>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</si>
  <si>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</si>
  <si>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</si>
  <si>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</si>
  <si>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</si>
  <si>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</si>
  <si>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</si>
  <si>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</si>
  <si>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</si>
  <si>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</si>
  <si>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</si>
  <si>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</si>
  <si>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</si>
  <si>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</si>
  <si>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</si>
  <si>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</si>
  <si>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</si>
  <si>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</si>
  <si>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</si>
  <si>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</si>
  <si>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</si>
  <si>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</si>
  <si>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</si>
  <si>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</si>
  <si>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</si>
  <si>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</si>
  <si>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</si>
  <si>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</si>
  <si>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</si>
  <si>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</si>
  <si>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</si>
  <si>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</si>
  <si>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</si>
  <si>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</si>
  <si>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</si>
  <si>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</si>
  <si>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</si>
  <si>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</si>
  <si>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</si>
  <si>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</si>
  <si>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</si>
  <si>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</si>
  <si>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</si>
  <si>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</si>
  <si>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</si>
  <si>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</si>
  <si>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</si>
  <si>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</si>
  <si>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</si>
  <si>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</si>
  <si>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</si>
  <si>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</si>
  <si>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</si>
  <si>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</si>
  <si>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</si>
  <si>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</si>
  <si>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</si>
  <si>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</si>
  <si>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</si>
  <si>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</si>
  <si>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</si>
  <si>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</si>
  <si>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</si>
  <si>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</si>
  <si>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</si>
  <si>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</si>
  <si>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</si>
  <si>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</si>
  <si>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</si>
  <si>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</si>
  <si>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</si>
  <si>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</si>
  <si>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</si>
  <si>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</si>
  <si>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</si>
  <si>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</si>
  <si>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</si>
  <si>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</si>
  <si>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</si>
  <si>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</si>
  <si>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</si>
  <si>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</si>
  <si>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</si>
  <si>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</si>
  <si>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</si>
  <si>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</si>
  <si>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</si>
  <si>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</si>
  <si>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</si>
  <si>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</si>
  <si>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</si>
  <si>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</si>
  <si>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</si>
  <si>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</si>
  <si>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</si>
  <si>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</si>
  <si>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</si>
  <si>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</si>
  <si>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</si>
  <si>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</si>
  <si>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</si>
  <si>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</si>
  <si>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</si>
  <si>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</si>
  <si>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</si>
  <si>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</si>
  <si>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</si>
  <si>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</si>
  <si>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</si>
  <si>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</si>
  <si>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</si>
  <si>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</si>
  <si>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</si>
  <si>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</si>
  <si>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</si>
  <si>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</si>
  <si>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</si>
  <si>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</si>
  <si>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</si>
  <si>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</si>
  <si>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</si>
  <si>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</si>
  <si>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</si>
  <si>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</si>
  <si>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</si>
  <si>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</si>
  <si>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</si>
  <si>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</si>
  <si>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</si>
  <si>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</si>
  <si>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</si>
  <si>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</si>
  <si>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</si>
  <si>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</si>
  <si>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</si>
  <si>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</si>
  <si>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</si>
  <si>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</si>
  <si>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</si>
  <si>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</si>
  <si>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</si>
  <si>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</si>
  <si>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</si>
  <si>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</si>
  <si>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</si>
  <si>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</si>
  <si>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</si>
  <si>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</si>
  <si>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</si>
  <si>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</si>
  <si>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</si>
  <si>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</si>
  <si>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</si>
  <si>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</si>
  <si>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</si>
  <si>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</si>
  <si>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</si>
  <si>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</si>
  <si>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</si>
  <si>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</si>
  <si>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</si>
  <si>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</si>
  <si>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</si>
  <si>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</si>
  <si>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</si>
  <si>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</si>
  <si>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</si>
  <si>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</si>
  <si>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</si>
  <si>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</si>
  <si>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</si>
  <si>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</si>
  <si>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</si>
  <si>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</si>
  <si>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</si>
  <si>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</si>
  <si>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</si>
  <si>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</si>
  <si>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</si>
  <si>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</si>
  <si>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</si>
  <si>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</si>
  <si>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</si>
  <si>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</si>
  <si>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</si>
  <si>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</si>
  <si>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</si>
  <si>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</si>
  <si>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</si>
  <si>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</si>
  <si>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</si>
  <si>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</si>
  <si>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</si>
  <si>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</si>
  <si>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</si>
  <si>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</si>
  <si>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</si>
  <si>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</si>
  <si>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</si>
  <si>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</si>
  <si>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</si>
  <si>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</si>
  <si>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</si>
  <si>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</si>
  <si>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</si>
  <si>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</si>
  <si>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</si>
  <si>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</si>
  <si>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</si>
  <si>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</si>
  <si>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</si>
  <si>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</si>
  <si>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</si>
  <si>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</si>
  <si>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</si>
  <si>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</si>
  <si>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</si>
  <si>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</si>
  <si>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</si>
  <si>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</si>
  <si>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</si>
  <si>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</si>
  <si>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</si>
  <si>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</si>
  <si>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</si>
  <si>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</si>
  <si>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</si>
  <si>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</si>
  <si>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</si>
  <si>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</si>
  <si>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</si>
  <si>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</si>
  <si>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</si>
  <si>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</si>
  <si>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</si>
  <si>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</si>
  <si>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</si>
  <si>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</si>
  <si>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</si>
  <si>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</si>
  <si>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</si>
  <si>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</si>
  <si>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</si>
  <si>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</si>
  <si>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</si>
  <si>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</si>
  <si>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</si>
  <si>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</si>
  <si>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</si>
  <si>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</si>
  <si>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</si>
  <si>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</si>
  <si>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</si>
  <si>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</si>
  <si>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</si>
  <si>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</si>
  <si>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</si>
  <si>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</si>
  <si>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</si>
  <si>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</si>
  <si>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</si>
  <si>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</si>
  <si>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</si>
  <si>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</si>
  <si>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</si>
  <si>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</si>
  <si>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</si>
  <si>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</si>
  <si>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</si>
  <si>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</si>
  <si>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</si>
  <si>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</si>
  <si>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</si>
  <si>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</si>
  <si>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</si>
  <si>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</si>
  <si>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</si>
  <si>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</si>
  <si>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</si>
  <si>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</si>
  <si>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</si>
  <si>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</si>
  <si>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</si>
  <si>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</si>
  <si>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</si>
  <si>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</si>
  <si>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</si>
  <si>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</si>
  <si>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</si>
  <si>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</si>
  <si>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</si>
  <si>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</si>
  <si>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</si>
  <si>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</si>
  <si>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</si>
  <si>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</si>
  <si>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</si>
  <si>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</si>
  <si>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</si>
  <si>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</si>
  <si>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</si>
  <si>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</si>
  <si>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</si>
  <si>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</si>
  <si>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</si>
  <si>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</si>
  <si>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</si>
  <si>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</si>
  <si>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</si>
  <si>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</si>
  <si>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</si>
  <si>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</si>
  <si>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</si>
  <si>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</si>
  <si>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</si>
  <si>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</si>
  <si>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</si>
  <si>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</si>
  <si>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</si>
  <si>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</si>
  <si>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</si>
  <si>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</si>
  <si>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</si>
  <si>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</si>
  <si>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</si>
  <si>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</si>
  <si>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</si>
  <si>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</si>
  <si>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</si>
  <si>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</si>
  <si>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</si>
  <si>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</si>
  <si>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</si>
  <si>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</si>
  <si>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</si>
  <si>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</si>
  <si>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</si>
  <si>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</si>
  <si>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</si>
  <si>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</si>
  <si>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</si>
  <si>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</si>
  <si>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</si>
  <si>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</si>
  <si>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</si>
  <si>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</si>
  <si>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</si>
  <si>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</si>
  <si>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</si>
  <si>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</si>
  <si>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</si>
  <si>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</si>
  <si>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</si>
  <si>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</si>
  <si>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</si>
  <si>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</si>
  <si>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</si>
  <si>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</si>
  <si>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</si>
  <si>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</si>
  <si>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</si>
  <si>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</si>
  <si>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</si>
  <si>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</si>
  <si>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</si>
  <si>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</si>
  <si>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</si>
  <si>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</si>
  <si>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</si>
  <si>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</si>
  <si>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</si>
  <si>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</si>
  <si>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</si>
  <si>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</si>
  <si>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</si>
  <si>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</si>
  <si>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</si>
  <si>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</si>
  <si>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</si>
  <si>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</si>
  <si>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</si>
  <si>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</si>
  <si>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</si>
  <si>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</si>
  <si>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</si>
  <si>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</si>
  <si>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</si>
  <si>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</si>
  <si>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</si>
  <si>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</si>
  <si>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</si>
  <si>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</si>
  <si>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</si>
  <si>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</si>
  <si>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</si>
  <si>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</si>
  <si>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</si>
  <si>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</si>
  <si>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</si>
  <si>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</si>
  <si>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</si>
  <si>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</si>
  <si>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</si>
  <si>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</si>
  <si>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</si>
  <si>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</si>
  <si>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</si>
  <si>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</si>
  <si>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</si>
  <si>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</si>
  <si>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</si>
  <si>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</si>
  <si>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</si>
  <si>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</si>
  <si>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</si>
  <si>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</si>
  <si>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</si>
  <si>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</si>
  <si>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</si>
  <si>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</si>
  <si>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</si>
  <si>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</si>
  <si>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</si>
  <si>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</si>
  <si>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</si>
  <si>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</si>
  <si>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</si>
  <si>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</si>
  <si>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</si>
  <si>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</si>
  <si>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</si>
  <si>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</si>
  <si>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</si>
  <si>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</si>
  <si>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</si>
  <si>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</si>
  <si>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</si>
  <si>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</si>
  <si>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</si>
  <si>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</si>
  <si>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</si>
  <si>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</si>
  <si>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</si>
  <si>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</si>
  <si>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</si>
  <si>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</si>
  <si>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</si>
  <si>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</si>
  <si>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</si>
  <si>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</si>
  <si>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</si>
  <si>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</si>
  <si>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</si>
  <si>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</si>
  <si>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</si>
  <si>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</si>
  <si>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</si>
  <si>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</si>
  <si>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</si>
  <si>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</si>
  <si>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</si>
  <si>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</si>
  <si>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</si>
  <si>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</si>
  <si>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</si>
  <si>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</si>
  <si>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</si>
  <si>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</si>
  <si>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</si>
  <si>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</si>
  <si>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</si>
  <si>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</si>
  <si>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</si>
  <si>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</si>
  <si>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</si>
  <si>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</si>
  <si>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</si>
  <si>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</si>
  <si>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</si>
  <si>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</si>
  <si>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</si>
  <si>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</si>
  <si>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</si>
  <si>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</si>
  <si>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</si>
  <si>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</si>
  <si>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</si>
  <si>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</si>
  <si>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</si>
  <si>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</si>
  <si>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</si>
  <si>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</si>
  <si>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</si>
  <si>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</si>
  <si>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</si>
  <si>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</si>
  <si>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</si>
  <si>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</si>
  <si>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</si>
  <si>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</si>
  <si>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</si>
  <si>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</si>
  <si>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</si>
  <si>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</si>
  <si>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</si>
  <si>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</si>
  <si>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</si>
  <si>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</si>
  <si>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</si>
  <si>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</si>
  <si>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</si>
  <si>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</si>
  <si>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</si>
  <si>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</si>
  <si>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</si>
  <si>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</si>
  <si>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</si>
  <si>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</si>
  <si>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</si>
  <si>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</si>
  <si>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</si>
  <si>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</si>
  <si>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</si>
  <si>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</si>
  <si>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</si>
  <si>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</si>
  <si>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</si>
  <si>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</si>
  <si>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</si>
  <si>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</si>
  <si>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</si>
  <si>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</si>
  <si>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</si>
  <si>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</si>
  <si>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</si>
  <si>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</si>
  <si>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</si>
  <si>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</si>
  <si>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</si>
  <si>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</si>
  <si>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</si>
  <si>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</si>
  <si>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</si>
  <si>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</si>
  <si>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</si>
  <si>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</si>
  <si>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</si>
  <si>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</si>
  <si>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</si>
  <si>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</si>
  <si>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</si>
  <si>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</si>
  <si>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</si>
  <si>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</si>
  <si>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</si>
  <si>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</si>
  <si>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</si>
  <si>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</si>
  <si>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</si>
  <si>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</si>
  <si>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</si>
  <si>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</si>
  <si>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</si>
  <si>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</si>
  <si>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</si>
  <si>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</si>
  <si>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</si>
  <si>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</si>
  <si>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</si>
  <si>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</si>
  <si>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</si>
  <si>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</si>
  <si>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</si>
  <si>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</si>
  <si>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</si>
  <si>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</si>
  <si>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</si>
  <si>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</si>
  <si>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</si>
  <si>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</si>
  <si>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</si>
  <si>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</si>
  <si>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</si>
  <si>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</si>
  <si>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</si>
  <si>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</si>
  <si>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</si>
  <si>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</si>
  <si>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</si>
  <si>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</si>
  <si>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</si>
  <si>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</si>
  <si>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</si>
  <si>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</si>
  <si>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</si>
  <si>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</si>
  <si>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</si>
  <si>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</si>
  <si>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</si>
  <si>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</si>
  <si>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</si>
  <si>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</si>
  <si>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</si>
  <si>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</si>
  <si>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</si>
  <si>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</si>
  <si>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</si>
  <si>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</si>
  <si>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</si>
  <si>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</si>
  <si>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</si>
  <si>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</si>
  <si>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</si>
  <si>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</si>
  <si>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</si>
  <si>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</si>
  <si>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</si>
  <si>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</si>
  <si>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</si>
  <si>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</si>
  <si>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</si>
  <si>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</si>
  <si>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</si>
  <si>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</si>
  <si>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</si>
  <si>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</si>
  <si>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</si>
  <si>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</si>
  <si>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</si>
  <si>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</si>
  <si>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</si>
  <si>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</si>
  <si>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</si>
  <si>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</si>
  <si>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</si>
  <si>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</si>
  <si>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</si>
  <si>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</si>
  <si>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</si>
  <si>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</si>
  <si>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</si>
  <si>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</si>
  <si>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</si>
  <si>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</si>
  <si>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</si>
  <si>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</si>
  <si>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</si>
  <si>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</si>
  <si>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</si>
  <si>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</si>
  <si>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</si>
  <si>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</si>
  <si>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</si>
  <si>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</si>
  <si>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</si>
  <si>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</si>
  <si>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</si>
  <si>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</si>
  <si>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</si>
  <si>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</si>
  <si>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</si>
  <si>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</si>
  <si>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</si>
  <si>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</si>
  <si>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</si>
  <si>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</si>
  <si>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</si>
  <si>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</si>
  <si>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</si>
  <si>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</si>
  <si>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</si>
  <si>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</si>
  <si>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</si>
  <si>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</si>
  <si>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</si>
  <si>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</si>
  <si>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</si>
  <si>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</si>
  <si>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</si>
  <si>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</si>
  <si>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</si>
  <si>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</si>
  <si>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</si>
  <si>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</si>
  <si>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</si>
  <si>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</si>
  <si>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</si>
  <si>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</si>
  <si>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</si>
  <si>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</si>
  <si>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</si>
  <si>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</si>
  <si>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</si>
  <si>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</si>
  <si>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</si>
  <si>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</si>
  <si>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</si>
  <si>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</si>
  <si>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</si>
  <si>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</si>
  <si>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</si>
  <si>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</si>
  <si>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</si>
  <si>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</si>
  <si>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</si>
  <si>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</si>
  <si>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</si>
  <si>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</si>
  <si>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</si>
  <si>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</si>
  <si>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</si>
  <si>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</si>
  <si>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</si>
  <si>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</si>
  <si>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</si>
  <si>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</si>
  <si>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</si>
  <si>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</si>
  <si>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</si>
  <si>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</si>
  <si>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</si>
  <si>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</si>
  <si>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</si>
  <si>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</si>
  <si>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</si>
  <si>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</si>
  <si>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</si>
  <si>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</si>
  <si>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</si>
  <si>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</si>
  <si>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</si>
  <si>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</si>
  <si>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</si>
  <si>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</si>
  <si>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</si>
  <si>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</si>
  <si>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</si>
  <si>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</si>
  <si>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</si>
  <si>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</si>
  <si>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</si>
  <si>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</si>
  <si>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</si>
  <si>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</si>
  <si>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</si>
  <si>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</si>
  <si>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</si>
  <si>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</si>
  <si>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</si>
  <si>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</si>
  <si>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</si>
  <si>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</si>
  <si>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</si>
  <si>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</si>
  <si>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</si>
  <si>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</si>
  <si>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</si>
  <si>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</si>
  <si>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</si>
  <si>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</si>
  <si>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</si>
  <si>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</si>
  <si>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</si>
  <si>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</si>
  <si>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</si>
  <si>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</si>
  <si>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</si>
  <si>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</si>
  <si>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</si>
  <si>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</si>
  <si>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</si>
  <si>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</si>
  <si>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</si>
  <si>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</si>
  <si>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</si>
  <si>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</si>
  <si>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</si>
  <si>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</si>
  <si>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</si>
  <si>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</si>
  <si>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</si>
  <si>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</si>
  <si>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</si>
  <si>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</si>
  <si>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</si>
  <si>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</si>
  <si>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</si>
  <si>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</si>
  <si>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</si>
  <si>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</si>
  <si>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</si>
  <si>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</si>
  <si>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</si>
  <si>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</si>
  <si>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</si>
  <si>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</si>
  <si>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</si>
  <si>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</si>
  <si>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</si>
  <si>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</si>
  <si>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</si>
  <si>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</si>
  <si>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</si>
  <si>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</si>
  <si>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</si>
  <si>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</si>
  <si>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</si>
  <si>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</si>
  <si>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</si>
  <si>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</si>
  <si>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</si>
  <si>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</si>
  <si>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</si>
  <si>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</si>
  <si>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</si>
  <si>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</si>
  <si>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</si>
  <si>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</si>
  <si>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</si>
  <si>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</si>
  <si>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</si>
  <si>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</si>
  <si>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</si>
  <si>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</si>
  <si>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</si>
  <si>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</si>
  <si>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</si>
  <si>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</si>
  <si>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</si>
  <si>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</si>
  <si>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</si>
  <si>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</si>
  <si>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</si>
  <si>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</si>
  <si>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</si>
  <si>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</si>
  <si>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</si>
  <si>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</si>
  <si>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</si>
  <si>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</si>
  <si>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</si>
  <si>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</si>
  <si>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</si>
  <si>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</si>
  <si>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</si>
  <si>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</si>
  <si>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</si>
  <si>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</si>
  <si>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</si>
  <si>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</si>
  <si>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</si>
  <si>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</si>
  <si>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</si>
  <si>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</si>
  <si>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</si>
  <si>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</si>
  <si>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</si>
  <si>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</si>
  <si>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</si>
  <si>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</si>
  <si>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</si>
  <si>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</si>
  <si>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</si>
  <si>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</si>
  <si>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</si>
  <si>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</si>
  <si>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</si>
  <si>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</si>
  <si>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</si>
  <si>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</si>
  <si>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</si>
  <si>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</si>
  <si>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</si>
  <si>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</si>
  <si>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</si>
  <si>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</si>
  <si>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</si>
  <si>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</si>
  <si>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</si>
  <si>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</si>
  <si>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</si>
  <si>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</si>
  <si>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</si>
  <si>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</si>
  <si>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</si>
  <si>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</si>
  <si>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</si>
  <si>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</si>
  <si>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</si>
  <si>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</si>
  <si>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</si>
  <si>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</si>
  <si>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</si>
  <si>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</si>
  <si>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</si>
  <si>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</si>
  <si>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</si>
  <si>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</si>
  <si>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</si>
  <si>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</si>
  <si>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</si>
  <si>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</si>
  <si>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</si>
  <si>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</si>
  <si>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</si>
  <si>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</si>
  <si>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</si>
  <si>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</si>
  <si>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</si>
  <si>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</si>
  <si>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</si>
  <si>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</si>
  <si>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</si>
  <si>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</si>
  <si>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</si>
  <si>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</si>
  <si>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</si>
  <si>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</si>
  <si>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</si>
  <si>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</si>
  <si>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</si>
  <si>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</si>
  <si>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</si>
  <si>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</si>
  <si>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</si>
  <si>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</si>
  <si>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</si>
  <si>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</si>
  <si>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</si>
  <si>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</si>
  <si>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</si>
  <si>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</si>
  <si>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</si>
  <si>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</si>
  <si>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</si>
  <si>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</si>
  <si>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</si>
  <si>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</si>
  <si>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</si>
  <si>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</si>
  <si>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</si>
  <si>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</si>
  <si>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</si>
  <si>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</si>
  <si>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</si>
  <si>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</si>
  <si>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</si>
  <si>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</si>
  <si>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</si>
  <si>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</si>
  <si>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</si>
  <si>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</si>
  <si>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</si>
  <si>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</si>
  <si>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</si>
  <si>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</si>
  <si>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</si>
  <si>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</si>
  <si>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</si>
  <si>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</si>
  <si>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</si>
  <si>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</si>
  <si>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</si>
  <si>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</si>
  <si>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</si>
  <si>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</si>
  <si>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</si>
  <si>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</si>
  <si>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</si>
  <si>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</si>
  <si>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</si>
  <si>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</si>
  <si>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</si>
  <si>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</si>
  <si>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</si>
  <si>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</si>
  <si>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</si>
  <si>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</si>
  <si>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</si>
  <si>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</si>
  <si>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</si>
  <si>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</si>
  <si>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</si>
  <si>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</si>
  <si>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</si>
  <si>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</si>
  <si>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</si>
  <si>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</si>
  <si>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</si>
  <si>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</si>
  <si>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</si>
  <si>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</si>
  <si>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</si>
  <si>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</si>
  <si>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</si>
  <si>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</si>
  <si>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</si>
  <si>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</si>
  <si>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</si>
  <si>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</si>
  <si>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</si>
  <si>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</si>
  <si>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</si>
  <si>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</si>
  <si>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</si>
  <si>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</si>
  <si>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</si>
  <si>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</si>
  <si>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</si>
  <si>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</si>
  <si>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</si>
  <si>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</si>
  <si>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</si>
  <si>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</si>
  <si>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</si>
  <si>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</si>
  <si>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</si>
  <si>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</si>
  <si>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</si>
  <si>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</si>
  <si>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</si>
  <si>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</si>
  <si>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</si>
  <si>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</si>
  <si>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</si>
  <si>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</si>
  <si>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</si>
  <si>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</si>
  <si>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</si>
  <si>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</si>
  <si>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</si>
  <si>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</si>
  <si>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</si>
  <si>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</si>
  <si>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</si>
  <si>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</si>
  <si>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</si>
  <si>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</si>
  <si>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</si>
  <si>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</si>
  <si>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</si>
  <si>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</si>
  <si>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</si>
  <si>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</si>
  <si>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</si>
  <si>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</si>
  <si>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</si>
  <si>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</si>
  <si>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</si>
  <si>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</si>
  <si>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</si>
  <si>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</si>
  <si>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</si>
  <si>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</si>
  <si>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</si>
  <si>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</si>
  <si>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</si>
  <si>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</si>
  <si>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</si>
  <si>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</si>
  <si>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</si>
  <si>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</si>
  <si>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</si>
  <si>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</si>
  <si>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</si>
  <si>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</si>
  <si>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</si>
  <si>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</si>
  <si>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</si>
  <si>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</si>
  <si>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</si>
  <si>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</si>
  <si>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</si>
  <si>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</si>
  <si>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</si>
  <si>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</si>
  <si>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</si>
  <si>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</si>
  <si>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</si>
  <si>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</si>
  <si>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</si>
  <si>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</si>
  <si>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</si>
  <si>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</si>
  <si>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</si>
  <si>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</si>
  <si>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</si>
  <si>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</si>
  <si>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</si>
  <si>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</si>
  <si>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</si>
  <si>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</si>
  <si>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</si>
  <si>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</si>
  <si>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</si>
  <si>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</si>
  <si>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</si>
  <si>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</si>
  <si>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</si>
  <si>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</si>
  <si>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</si>
  <si>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</si>
  <si>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</si>
  <si>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</si>
  <si>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</si>
  <si>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</si>
  <si>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</si>
  <si>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</si>
  <si>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</si>
  <si>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</si>
  <si>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</si>
  <si>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</si>
  <si>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</si>
  <si>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</si>
  <si>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</si>
  <si>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</si>
  <si>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</si>
  <si>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</si>
  <si>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</si>
  <si>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</si>
  <si>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</si>
  <si>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</si>
  <si>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</si>
  <si>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</si>
  <si>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</si>
  <si>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</si>
  <si>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</si>
  <si>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</si>
  <si>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</si>
  <si>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</si>
  <si>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</si>
  <si>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</si>
  <si>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</si>
  <si>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</si>
  <si>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</si>
  <si>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</si>
  <si>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</si>
  <si>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</si>
  <si>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</si>
  <si>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</si>
  <si>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</si>
  <si>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</si>
  <si>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</si>
  <si>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</si>
  <si>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</si>
  <si>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</si>
  <si>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</si>
  <si>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</si>
  <si>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</si>
  <si>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</si>
  <si>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</si>
  <si>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</si>
  <si>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</si>
  <si>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</si>
  <si>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</si>
  <si>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</si>
  <si>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</si>
  <si>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</si>
  <si>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</si>
  <si>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</si>
  <si>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</si>
  <si>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</si>
  <si>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</si>
  <si>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</si>
  <si>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</si>
  <si>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</si>
  <si>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</si>
  <si>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</si>
  <si>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</si>
  <si>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</si>
  <si>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</si>
  <si>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</si>
  <si>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</si>
  <si>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</si>
  <si>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</si>
  <si>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</si>
  <si>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</si>
  <si>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</si>
  <si>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</si>
  <si>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</si>
  <si>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</si>
  <si>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</si>
  <si>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</si>
  <si>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</si>
  <si>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</si>
  <si>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</si>
  <si>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</si>
  <si>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</si>
  <si>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</si>
  <si>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</si>
  <si>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</si>
  <si>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</si>
  <si>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</si>
  <si>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</si>
  <si>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</si>
  <si>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</si>
  <si>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</si>
  <si>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</si>
  <si>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</si>
  <si>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</si>
  <si>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</si>
  <si>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</si>
  <si>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</si>
  <si>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</si>
  <si>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</si>
  <si>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</si>
  <si>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</si>
  <si>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</si>
  <si>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</si>
  <si>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</si>
  <si>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</si>
  <si>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</si>
  <si>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</si>
  <si>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</si>
  <si>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</si>
  <si>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</si>
  <si>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</si>
  <si>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</si>
  <si>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</si>
  <si>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</si>
  <si>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</si>
  <si>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</si>
  <si>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</si>
  <si>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</si>
  <si>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</si>
  <si>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</si>
  <si>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</si>
  <si>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</si>
  <si>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</si>
  <si>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</si>
  <si>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</si>
  <si>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</si>
  <si>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</si>
  <si>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</si>
  <si>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</si>
  <si>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</si>
  <si>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</si>
  <si>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</si>
  <si>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</si>
  <si>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</si>
  <si>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</si>
  <si>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</si>
  <si>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</si>
  <si>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</si>
  <si>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</si>
  <si>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</si>
  <si>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</si>
  <si>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</si>
  <si>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</si>
  <si>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</si>
  <si>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</si>
  <si>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</si>
  <si>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</si>
  <si>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</si>
  <si>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</si>
  <si>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</si>
  <si>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</si>
  <si>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</si>
  <si>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</si>
  <si>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</si>
  <si>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</si>
  <si>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</si>
  <si>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</si>
  <si>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</si>
  <si>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</si>
  <si>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</si>
  <si>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</si>
  <si>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</si>
  <si>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</si>
  <si>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</si>
  <si>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</si>
  <si>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</si>
  <si>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</si>
  <si>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</si>
  <si>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</si>
  <si>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</si>
  <si>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</si>
  <si>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</si>
  <si>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</si>
  <si>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</si>
  <si>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</si>
  <si>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</si>
  <si>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</si>
  <si>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</si>
  <si>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</si>
  <si>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</si>
  <si>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</si>
  <si>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</si>
  <si>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</si>
  <si>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</si>
  <si>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</si>
  <si>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</si>
  <si>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</si>
  <si>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</si>
  <si>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</si>
  <si>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</si>
  <si>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</si>
  <si>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</si>
  <si>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</si>
  <si>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</si>
  <si>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</si>
  <si>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</si>
  <si>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</si>
  <si>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</si>
  <si>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</si>
  <si>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</si>
  <si>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</si>
  <si>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</si>
  <si>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</si>
  <si>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</si>
  <si>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</si>
  <si>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</si>
  <si>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</si>
  <si>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</si>
  <si>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</si>
  <si>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</si>
  <si>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</si>
  <si>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</si>
  <si>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</si>
  <si>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</si>
  <si>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</si>
  <si>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</si>
  <si>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</si>
  <si>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</si>
  <si>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</si>
  <si>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</si>
  <si>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</si>
  <si>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</si>
  <si>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</si>
  <si>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</si>
  <si>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</si>
  <si>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</si>
  <si>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</si>
  <si>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</si>
  <si>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</si>
  <si>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</si>
  <si>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</si>
  <si>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</si>
  <si>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</si>
  <si>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</si>
  <si>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</si>
  <si>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</si>
  <si>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</si>
  <si>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</si>
  <si>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</si>
  <si>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</si>
  <si>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</si>
  <si>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</si>
  <si>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</si>
  <si>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</si>
  <si>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</si>
  <si>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</si>
  <si>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</si>
  <si>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</si>
  <si>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</si>
  <si>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</si>
  <si>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</si>
  <si>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</si>
  <si>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</si>
  <si>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</si>
  <si>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</si>
  <si>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</si>
  <si>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</si>
  <si>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</si>
  <si>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</si>
  <si>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</si>
  <si>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</si>
  <si>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</si>
  <si>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</si>
  <si>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</si>
  <si>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</si>
  <si>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</si>
  <si>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</si>
  <si>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</si>
  <si>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</si>
  <si>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</si>
  <si>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</si>
  <si>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</si>
  <si>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</si>
  <si>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</si>
  <si>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</si>
  <si>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</si>
  <si>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</si>
  <si>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</si>
  <si>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</si>
  <si>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</si>
  <si>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</si>
  <si>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</si>
  <si>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</si>
  <si>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</si>
  <si>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</si>
  <si>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</si>
  <si>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</si>
  <si>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</si>
  <si>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</si>
  <si>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</si>
  <si>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</si>
  <si>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</si>
  <si>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</si>
  <si>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</si>
  <si>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</si>
  <si>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</si>
  <si>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</si>
  <si>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</si>
  <si>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</si>
  <si>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</si>
  <si>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</si>
  <si>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</si>
  <si>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</si>
  <si>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</si>
  <si>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</si>
  <si>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</si>
  <si>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</si>
  <si>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</si>
  <si>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</si>
  <si>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</si>
  <si>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</si>
  <si>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</si>
  <si>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</si>
  <si>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</si>
  <si>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</si>
  <si>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</si>
  <si>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</si>
  <si>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</si>
  <si>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</si>
  <si>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</si>
  <si>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</si>
  <si>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</si>
  <si>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</si>
  <si>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</si>
  <si>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</si>
  <si>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</si>
  <si>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</si>
  <si>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</si>
  <si>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</si>
  <si>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</si>
  <si>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</si>
  <si>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</si>
  <si>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</si>
  <si>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</si>
  <si>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</si>
  <si>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</si>
  <si>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</si>
  <si>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</si>
  <si>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</si>
  <si>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</si>
  <si>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</si>
  <si>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</si>
  <si>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</si>
  <si>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</si>
  <si>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</si>
  <si>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</si>
  <si>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</si>
  <si>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</si>
  <si>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</si>
  <si>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</si>
  <si>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</si>
  <si>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</si>
  <si>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</si>
  <si>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</si>
  <si>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</si>
  <si>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</si>
  <si>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</si>
  <si>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</si>
  <si>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</si>
  <si>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</si>
  <si>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</si>
  <si>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</si>
  <si>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</si>
  <si>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</si>
  <si>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</si>
  <si>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</si>
  <si>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</si>
  <si>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</si>
  <si>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</si>
  <si>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</si>
  <si>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</si>
  <si>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</si>
  <si>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</si>
  <si>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</si>
  <si>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</si>
  <si>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</si>
  <si>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</si>
  <si>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</si>
  <si>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</si>
  <si>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</si>
  <si>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</si>
  <si>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</si>
  <si>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</si>
  <si>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</si>
  <si>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</si>
  <si>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</si>
  <si>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</si>
  <si>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</si>
  <si>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</si>
  <si>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</si>
  <si>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</si>
  <si>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</si>
  <si>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</si>
  <si>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</si>
  <si>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</si>
  <si>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</si>
  <si>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</si>
  <si>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</si>
  <si>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</si>
  <si>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</si>
  <si>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</si>
  <si>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</si>
  <si>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</si>
  <si>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</si>
  <si>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</si>
  <si>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</si>
  <si>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</si>
  <si>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</si>
  <si>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</si>
  <si>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</si>
  <si>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</si>
  <si>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</si>
  <si>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</si>
  <si>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</si>
  <si>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</si>
  <si>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</si>
  <si>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</si>
  <si>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</si>
  <si>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</si>
  <si>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</si>
  <si>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</si>
  <si>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</si>
  <si>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</si>
  <si>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</si>
  <si>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</si>
  <si>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</si>
  <si>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</si>
  <si>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</si>
  <si>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</si>
  <si>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</si>
  <si>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</si>
  <si>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</si>
  <si>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</si>
  <si>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</si>
  <si>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</si>
  <si>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</si>
  <si>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</si>
  <si>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</si>
  <si>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</si>
  <si>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</si>
  <si>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</si>
  <si>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</si>
  <si>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</si>
  <si>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</si>
  <si>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</si>
  <si>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</si>
  <si>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</si>
  <si>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</si>
  <si>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</si>
  <si>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</si>
  <si>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</si>
  <si>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</si>
  <si>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</si>
  <si>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</si>
  <si>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</si>
  <si>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</si>
  <si>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</si>
  <si>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</si>
  <si>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</si>
  <si>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</si>
  <si>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</si>
  <si>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</si>
  <si>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</si>
  <si>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</si>
  <si>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</si>
  <si>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</si>
  <si>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</si>
  <si>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</si>
  <si>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</si>
  <si>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</si>
  <si>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</si>
  <si>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</si>
  <si>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</si>
  <si>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</si>
  <si>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</si>
  <si>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</si>
  <si>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</si>
  <si>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</si>
  <si>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</si>
  <si>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</si>
  <si>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</si>
  <si>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</si>
  <si>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</si>
  <si>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</si>
  <si>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</si>
  <si>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</si>
  <si>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</si>
  <si>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</si>
  <si>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</si>
  <si>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</si>
  <si>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</si>
  <si>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</si>
  <si>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</si>
  <si>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</si>
  <si>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</si>
  <si>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</si>
  <si>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</si>
  <si>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</si>
  <si>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</si>
  <si>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</si>
  <si>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</si>
  <si>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</si>
  <si>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</si>
  <si>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</si>
  <si>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</si>
  <si>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</si>
  <si>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</si>
  <si>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</si>
  <si>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</si>
  <si>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</si>
  <si>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</si>
  <si>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</si>
  <si>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</si>
  <si>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</si>
  <si>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</si>
  <si>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</si>
  <si>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</si>
  <si>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</si>
  <si>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</si>
  <si>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</si>
  <si>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</si>
  <si>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</si>
  <si>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</si>
  <si>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</si>
  <si>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</si>
  <si>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</si>
  <si>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</si>
  <si>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</si>
  <si>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</si>
  <si>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</si>
  <si>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</si>
  <si>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</si>
  <si>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</si>
  <si>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</si>
  <si>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</si>
  <si>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</si>
  <si>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</si>
  <si>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</si>
  <si>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</si>
  <si>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</si>
  <si>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</si>
  <si>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</si>
  <si>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</si>
  <si>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</si>
  <si>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</si>
  <si>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</si>
  <si>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</si>
  <si>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</si>
  <si>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</si>
  <si>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</si>
  <si>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</si>
  <si>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</si>
  <si>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</si>
  <si>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</si>
  <si>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</si>
  <si>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</si>
  <si>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</si>
  <si>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</si>
  <si>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</si>
  <si>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</si>
  <si>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</si>
  <si>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</si>
  <si>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</si>
  <si>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</si>
  <si>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</si>
  <si>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</si>
  <si>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</si>
  <si>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</si>
  <si>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</si>
  <si>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</si>
  <si>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</si>
  <si>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</si>
  <si>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</si>
  <si>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</si>
  <si>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</si>
  <si>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</si>
  <si>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</si>
  <si>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</si>
  <si>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</si>
  <si>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</si>
  <si>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</si>
  <si>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</si>
  <si>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</si>
  <si>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</si>
  <si>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</si>
  <si>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</si>
  <si>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</si>
  <si>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</si>
  <si>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</si>
  <si>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</si>
  <si>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</si>
  <si>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</si>
  <si>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</si>
  <si>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</si>
  <si>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</si>
  <si>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</si>
  <si>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</si>
  <si>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</si>
  <si>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</si>
  <si>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</si>
  <si>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</si>
  <si>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</si>
  <si>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</si>
  <si>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</si>
  <si>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</si>
  <si>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</si>
  <si>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</si>
  <si>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</si>
  <si>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</si>
  <si>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</si>
  <si>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</si>
  <si>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</si>
  <si>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</si>
  <si>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</si>
  <si>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</si>
  <si>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</si>
  <si>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</si>
  <si>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</si>
  <si>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</si>
  <si>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</si>
  <si>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</si>
  <si>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</si>
  <si>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</si>
  <si>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</si>
  <si>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</si>
  <si>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</si>
  <si>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</si>
  <si>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</si>
  <si>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</si>
  <si>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</si>
  <si>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</si>
  <si>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</si>
  <si>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</si>
  <si>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</si>
  <si>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</si>
  <si>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</si>
  <si>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</si>
  <si>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</si>
  <si>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</si>
  <si>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</si>
  <si>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</si>
  <si>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</si>
  <si>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</si>
  <si>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</si>
  <si>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</si>
  <si>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</si>
  <si>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</si>
  <si>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</si>
  <si>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</si>
  <si>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</si>
  <si>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</si>
  <si>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</si>
  <si>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</si>
  <si>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</si>
  <si>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</si>
  <si>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</si>
  <si>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</si>
  <si>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</si>
  <si>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</si>
  <si>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</si>
  <si>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</si>
  <si>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</si>
  <si>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</si>
  <si>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</si>
  <si>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</si>
  <si>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</si>
  <si>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</si>
  <si>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</si>
  <si>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</si>
  <si>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</si>
  <si>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</si>
  <si>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</si>
  <si>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</si>
  <si>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</si>
  <si>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</si>
  <si>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</si>
  <si>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</si>
  <si>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</si>
  <si>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</si>
  <si>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</si>
  <si>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</si>
  <si>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</si>
  <si>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</si>
  <si>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</si>
  <si>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</si>
  <si>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</si>
  <si>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</si>
  <si>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</si>
  <si>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</si>
  <si>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</si>
  <si>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</si>
  <si>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</si>
  <si>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</si>
  <si>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</si>
  <si>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</si>
  <si>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</si>
  <si>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</si>
  <si>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</si>
  <si>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</si>
  <si>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</si>
  <si>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</si>
  <si>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</si>
  <si>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</si>
  <si>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</si>
  <si>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</si>
  <si>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</si>
  <si>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</si>
  <si>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</si>
  <si>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</si>
  <si>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</si>
  <si>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</si>
  <si>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</si>
  <si>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</si>
  <si>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</si>
  <si>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</si>
  <si>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</si>
  <si>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</si>
  <si>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</si>
  <si>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</si>
  <si>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</si>
  <si>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</si>
  <si>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</si>
  <si>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</si>
  <si>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</si>
  <si>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</si>
  <si>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</si>
  <si>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</si>
  <si>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</si>
  <si>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</si>
  <si>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</si>
  <si>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</si>
  <si>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</si>
  <si>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</si>
  <si>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</si>
  <si>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</si>
  <si>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</si>
  <si>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</si>
  <si>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</si>
  <si>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</si>
  <si>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</si>
  <si>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</si>
  <si>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</si>
  <si>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</si>
  <si>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</si>
  <si>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</si>
  <si>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</si>
  <si>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</si>
  <si>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</si>
  <si>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</si>
  <si>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</si>
  <si>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</si>
  <si>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</si>
  <si>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</si>
  <si>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</si>
  <si>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</si>
  <si>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</si>
  <si>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</si>
  <si>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</si>
  <si>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</si>
  <si>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</si>
  <si>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</si>
  <si>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</si>
  <si>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</si>
  <si>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</si>
  <si>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</si>
  <si>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</si>
  <si>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</si>
  <si>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</si>
  <si>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</si>
  <si>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</si>
  <si>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</si>
  <si>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</si>
  <si>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</si>
  <si>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</si>
  <si>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</si>
  <si>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</si>
  <si>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</si>
  <si>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</si>
  <si>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</si>
  <si>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</si>
  <si>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</si>
  <si>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</si>
  <si>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</si>
  <si>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</si>
  <si>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</si>
  <si>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</si>
  <si>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</si>
  <si>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</si>
  <si>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</si>
  <si>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</si>
  <si>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</si>
  <si>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</si>
  <si>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</si>
  <si>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</si>
  <si>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</si>
  <si>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</si>
  <si>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</si>
  <si>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</si>
  <si>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</si>
  <si>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</si>
  <si>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</si>
  <si>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</si>
  <si>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</si>
  <si>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</si>
  <si>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</si>
  <si>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</si>
  <si>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</si>
  <si>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</si>
  <si>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</si>
  <si>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</si>
  <si>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</si>
  <si>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</si>
  <si>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</si>
  <si>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</si>
  <si>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</si>
  <si>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</si>
  <si>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</si>
  <si>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</si>
  <si>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</si>
  <si>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</si>
  <si>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</si>
  <si>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</si>
  <si>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</si>
  <si>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</si>
  <si>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</si>
  <si>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</si>
  <si>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</si>
  <si>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</si>
  <si>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</si>
  <si>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</si>
  <si>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</si>
  <si>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</si>
  <si>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</si>
  <si>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</si>
  <si>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</si>
  <si>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</si>
  <si>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</si>
  <si>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</si>
  <si>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</si>
  <si>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</si>
  <si>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</si>
  <si>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</si>
  <si>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</si>
  <si>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</si>
  <si>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</si>
  <si>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</si>
  <si>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</si>
  <si>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</si>
  <si>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</si>
  <si>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</si>
  <si>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</si>
  <si>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</si>
  <si>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</si>
  <si>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</si>
  <si>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</si>
  <si>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</si>
  <si>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</si>
  <si>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</si>
  <si>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</si>
  <si>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</si>
  <si>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</si>
  <si>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</si>
  <si>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</si>
  <si>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</si>
  <si>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</si>
  <si>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</si>
  <si>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</si>
  <si>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</si>
  <si>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</si>
  <si>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</si>
  <si>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</si>
  <si>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</si>
  <si>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</si>
  <si>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</si>
  <si>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</si>
  <si>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</si>
  <si>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</si>
  <si>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</si>
  <si>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</si>
  <si>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</si>
  <si>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</si>
  <si>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</si>
  <si>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</si>
  <si>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</si>
  <si>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</si>
  <si>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</si>
  <si>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</si>
  <si>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</si>
  <si>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</si>
  <si>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</si>
  <si>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</si>
  <si>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</si>
  <si>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</si>
  <si>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</si>
  <si>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</si>
  <si>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</si>
  <si>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</si>
  <si>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</si>
  <si>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</si>
  <si>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</si>
  <si>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</si>
  <si>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</si>
  <si>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</si>
  <si>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</si>
  <si>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</si>
  <si>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</si>
  <si>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</si>
  <si>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</si>
  <si>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</si>
  <si>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</si>
  <si>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</si>
  <si>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</si>
  <si>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</si>
  <si>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</si>
  <si>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</si>
  <si>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</si>
  <si>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</si>
  <si>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</si>
  <si>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</si>
  <si>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</si>
  <si>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</si>
  <si>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</si>
  <si>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</si>
  <si>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</si>
  <si>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</si>
  <si>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</si>
  <si>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</si>
  <si>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</si>
  <si>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</si>
  <si>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</si>
  <si>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</si>
  <si>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</si>
  <si>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</si>
  <si>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</si>
  <si>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</si>
  <si>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</si>
  <si>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</si>
  <si>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</si>
  <si>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</si>
  <si>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</si>
  <si>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</si>
  <si>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</si>
  <si>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</si>
  <si>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</si>
  <si>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</si>
  <si>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</si>
  <si>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</si>
  <si>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</si>
  <si>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</si>
  <si>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</si>
  <si>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</si>
  <si>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</si>
  <si>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</si>
  <si>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</si>
  <si>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</si>
  <si>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</si>
  <si>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</si>
  <si>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</si>
  <si>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</si>
  <si>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</si>
  <si>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</si>
  <si>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</si>
  <si>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</si>
  <si>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</si>
  <si>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</si>
  <si>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</si>
  <si>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</si>
  <si>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</si>
  <si>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</si>
  <si>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</si>
  <si>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</si>
  <si>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</si>
  <si>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</si>
  <si>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</si>
  <si>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</si>
  <si>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</si>
  <si>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</si>
  <si>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</si>
  <si>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</si>
  <si>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</si>
  <si>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</si>
  <si>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</si>
  <si>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</si>
  <si>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</si>
  <si>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</si>
  <si>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</si>
  <si>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</si>
  <si>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</si>
  <si>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</si>
  <si>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</si>
  <si>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</si>
  <si>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</si>
  <si>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</si>
  <si>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</si>
  <si>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</si>
  <si>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</si>
  <si>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</si>
  <si>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</si>
  <si>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</si>
  <si>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</si>
  <si>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</si>
  <si>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</si>
  <si>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</si>
  <si>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</si>
  <si>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</si>
  <si>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</si>
  <si>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</si>
  <si>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</si>
  <si>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</si>
  <si>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</si>
  <si>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</si>
  <si>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</si>
  <si>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</si>
  <si>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</si>
  <si>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</si>
  <si>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</si>
  <si>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</si>
  <si>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</si>
  <si>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</si>
  <si>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</si>
  <si>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</si>
  <si>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</si>
  <si>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</si>
  <si>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</si>
  <si>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</si>
  <si>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</si>
  <si>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</si>
  <si>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</si>
  <si>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</si>
  <si>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</si>
  <si>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</si>
  <si>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</si>
  <si>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</si>
  <si>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</si>
  <si>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</si>
  <si>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</si>
  <si>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</si>
  <si>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</si>
  <si>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</si>
  <si>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</si>
  <si>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</si>
  <si>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</si>
  <si>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</si>
  <si>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</si>
  <si>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</si>
  <si>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</si>
  <si>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</si>
  <si>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</si>
  <si>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</si>
  <si>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</si>
  <si>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</si>
  <si>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</si>
  <si>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</si>
  <si>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</si>
  <si>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</si>
  <si>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</si>
  <si>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</si>
  <si>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</si>
  <si>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</si>
  <si>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</si>
  <si>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</si>
  <si>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</si>
  <si>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</si>
  <si>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</si>
  <si>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</si>
  <si>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</si>
  <si>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</si>
  <si>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</si>
  <si>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</si>
  <si>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</si>
  <si>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</si>
  <si>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</si>
  <si>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</si>
  <si>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</si>
  <si>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</si>
  <si>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</si>
  <si>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</si>
  <si>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</si>
  <si>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</si>
  <si>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</si>
  <si>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</si>
  <si>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</si>
  <si>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</si>
  <si>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</si>
  <si>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</si>
  <si>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</si>
  <si>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</si>
  <si>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</si>
  <si>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</si>
  <si>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</si>
  <si>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</si>
  <si>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</si>
  <si>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</si>
  <si>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</si>
  <si>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</si>
  <si>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</si>
  <si>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</si>
  <si>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</si>
  <si>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</si>
  <si>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</si>
  <si>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</si>
  <si>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</si>
  <si>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</si>
  <si>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</si>
  <si>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</si>
  <si>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</si>
  <si>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</si>
  <si>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</si>
  <si>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</si>
  <si>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</si>
  <si>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</si>
  <si>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</si>
  <si>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</si>
  <si>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</si>
  <si>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</si>
  <si>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</si>
  <si>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</si>
  <si>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</si>
  <si>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</si>
  <si>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</si>
  <si>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</si>
  <si>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</si>
  <si>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</si>
  <si>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</si>
  <si>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</si>
  <si>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</si>
  <si>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</si>
  <si>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</si>
  <si>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</si>
  <si>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</si>
  <si>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</si>
  <si>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</si>
  <si>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</si>
  <si>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</si>
  <si>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</si>
  <si>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</si>
  <si>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</si>
  <si>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</si>
  <si>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</si>
  <si>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</si>
  <si>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</si>
  <si>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</si>
  <si>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</si>
  <si>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</si>
  <si>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</si>
  <si>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</si>
  <si>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</si>
  <si>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</si>
  <si>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</si>
  <si>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</si>
  <si>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</si>
  <si>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</si>
  <si>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</si>
  <si>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</si>
  <si>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</si>
  <si>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</si>
  <si>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</si>
  <si>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</si>
  <si>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</si>
  <si>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</si>
  <si>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</si>
  <si>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</si>
  <si>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</si>
  <si>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</si>
  <si>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</si>
  <si>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</si>
  <si>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</si>
  <si>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</si>
  <si>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</si>
  <si>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</si>
  <si>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</si>
  <si>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</si>
  <si>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</si>
  <si>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</si>
  <si>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</si>
  <si>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</si>
  <si>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</si>
  <si>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</si>
  <si>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</si>
  <si>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</si>
  <si>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</si>
  <si>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</si>
  <si>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</si>
  <si>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</si>
  <si>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</si>
  <si>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</si>
  <si>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</si>
  <si>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</si>
  <si>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</si>
  <si>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</si>
  <si>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</si>
  <si>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</si>
  <si>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</si>
  <si>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</si>
  <si>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</si>
  <si>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</si>
  <si>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</si>
  <si>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</si>
  <si>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</si>
  <si>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</si>
  <si>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</si>
  <si>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</si>
  <si>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</si>
  <si>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</si>
  <si>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</si>
  <si>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</si>
  <si>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</si>
  <si>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</si>
  <si>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</si>
  <si>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</si>
  <si>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</si>
  <si>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</si>
  <si>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</si>
  <si>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</si>
  <si>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</si>
  <si>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</si>
  <si>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</si>
  <si>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</si>
  <si>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</si>
  <si>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</si>
  <si>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</si>
  <si>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</si>
  <si>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</si>
  <si>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</si>
  <si>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</si>
  <si>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</si>
  <si>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</si>
  <si>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</si>
  <si>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</si>
  <si>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</si>
  <si>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</si>
  <si>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</si>
  <si>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</si>
  <si>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</si>
  <si>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</si>
  <si>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</si>
  <si>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</si>
  <si>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</si>
  <si>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</si>
  <si>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</si>
  <si>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</si>
  <si>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</si>
  <si>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</si>
  <si>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</si>
  <si>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</si>
  <si>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</si>
  <si>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</si>
  <si>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</si>
  <si>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</si>
  <si>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</si>
  <si>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</si>
  <si>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</si>
  <si>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</si>
  <si>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</si>
  <si>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</si>
  <si>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</si>
  <si>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</si>
  <si>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</si>
  <si>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</si>
  <si>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</si>
  <si>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</si>
  <si>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</si>
  <si>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</si>
  <si>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</si>
  <si>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</si>
  <si>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</si>
  <si>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</si>
  <si>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</si>
  <si>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</si>
  <si>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</si>
  <si>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</si>
  <si>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</si>
  <si>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</si>
  <si>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</si>
  <si>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</si>
  <si>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</si>
  <si>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</si>
  <si>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</si>
  <si>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</si>
  <si>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</si>
  <si>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</si>
  <si>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</si>
  <si>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</si>
  <si>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</si>
  <si>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</si>
  <si>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</si>
  <si>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</si>
  <si>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</si>
  <si>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</si>
  <si>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</si>
  <si>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</si>
  <si>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</si>
  <si>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</si>
  <si>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</si>
  <si>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</si>
  <si>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</si>
  <si>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</si>
  <si>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</si>
  <si>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</si>
  <si>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</si>
  <si>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</si>
  <si>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</si>
  <si>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</si>
  <si>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</si>
  <si>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</si>
  <si>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</si>
  <si>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</si>
  <si>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</si>
  <si>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</si>
  <si>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</si>
  <si>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</si>
  <si>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</si>
  <si>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</si>
  <si>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</si>
  <si>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</si>
  <si>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</si>
  <si>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</si>
  <si>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</si>
  <si>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</si>
  <si>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</si>
  <si>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</si>
  <si>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</si>
  <si>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</si>
  <si>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</si>
  <si>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</si>
  <si>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</si>
  <si>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</si>
  <si>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</si>
  <si>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</si>
  <si>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</si>
  <si>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</si>
  <si>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</si>
  <si>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</si>
  <si>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</si>
  <si>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</si>
  <si>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</si>
  <si>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</si>
  <si>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</si>
  <si>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</si>
  <si>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</si>
  <si>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</si>
  <si>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</si>
  <si>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</si>
  <si>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</si>
  <si>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</si>
  <si>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</si>
  <si>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</si>
  <si>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</si>
  <si>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</si>
  <si>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</si>
  <si>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</si>
  <si>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</si>
  <si>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</si>
  <si>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</si>
  <si>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</si>
  <si>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</si>
  <si>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</si>
  <si>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</si>
  <si>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</si>
  <si>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</si>
  <si>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</si>
  <si>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</si>
  <si>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</si>
  <si>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</si>
  <si>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</si>
  <si>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</si>
  <si>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</si>
  <si>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</si>
  <si>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</si>
  <si>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</si>
  <si>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</si>
  <si>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</si>
  <si>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</si>
  <si>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</si>
  <si>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</si>
  <si>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</si>
  <si>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</si>
  <si>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</si>
  <si>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</si>
  <si>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</si>
  <si>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</si>
  <si>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</si>
  <si>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</si>
  <si>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</si>
  <si>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</si>
  <si>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</si>
  <si>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</si>
  <si>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</si>
  <si>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</si>
  <si>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</si>
  <si>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</si>
  <si>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</si>
  <si>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</si>
  <si>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</si>
  <si>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</si>
  <si>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</si>
  <si>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</si>
  <si>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</si>
  <si>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</si>
  <si>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</si>
  <si>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</si>
  <si>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</si>
  <si>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</si>
  <si>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</si>
  <si>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</si>
  <si>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</si>
  <si>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</si>
  <si>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</si>
  <si>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</si>
  <si>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</si>
  <si>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</si>
  <si>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</si>
  <si>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</si>
  <si>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</si>
  <si>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</si>
  <si>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</si>
  <si>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</si>
  <si>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</si>
  <si>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</si>
  <si>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</si>
  <si>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</si>
  <si>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</si>
  <si>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</si>
  <si>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</si>
  <si>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</si>
  <si>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</si>
  <si>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</si>
  <si>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</si>
  <si>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</si>
  <si>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</si>
  <si>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</si>
  <si>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</si>
  <si>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</si>
  <si>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</si>
  <si>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</si>
  <si>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</si>
  <si>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</si>
  <si>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</si>
  <si>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</si>
  <si>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</si>
  <si>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</si>
  <si>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</si>
  <si>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</si>
  <si>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</si>
  <si>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</si>
  <si>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</si>
  <si>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</si>
  <si>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</si>
  <si>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</si>
  <si>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</si>
  <si>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</si>
  <si>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</si>
  <si>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</si>
  <si>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</si>
  <si>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</si>
  <si>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</si>
  <si>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</si>
  <si>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</si>
  <si>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</si>
  <si>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</si>
  <si>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</si>
  <si>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</si>
  <si>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</si>
  <si>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</si>
  <si>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</si>
  <si>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</si>
  <si>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</si>
  <si>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</si>
  <si>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</si>
  <si>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</si>
  <si>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</si>
  <si>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</si>
  <si>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</si>
  <si>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</si>
  <si>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</si>
  <si>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</si>
  <si>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</si>
  <si>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</si>
  <si>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</si>
  <si>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</si>
  <si>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</si>
  <si>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</si>
  <si>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</si>
  <si>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</si>
  <si>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</si>
  <si>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</si>
  <si>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</si>
  <si>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</si>
  <si>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</si>
  <si>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</si>
  <si>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</si>
  <si>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</si>
  <si>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</si>
  <si>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</si>
  <si>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</si>
  <si>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</si>
  <si>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</si>
  <si>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</si>
  <si>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</si>
  <si>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</si>
  <si>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</si>
  <si>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</si>
  <si>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</si>
  <si>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</si>
  <si>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</si>
  <si>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</si>
  <si>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</si>
  <si>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</si>
  <si>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</si>
  <si>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</si>
  <si>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</si>
  <si>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</si>
  <si>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</si>
  <si>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</si>
  <si>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</si>
  <si>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</si>
  <si>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</si>
  <si>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</si>
  <si>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</si>
  <si>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</si>
  <si>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</si>
  <si>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</si>
  <si>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</si>
  <si>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</si>
  <si>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</si>
  <si>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</si>
  <si>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</si>
  <si>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</si>
  <si>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</si>
  <si>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</si>
  <si>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</si>
  <si>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</si>
  <si>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</si>
  <si>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</si>
  <si>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</si>
  <si>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</si>
  <si>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</si>
  <si>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</si>
  <si>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</si>
  <si>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</si>
  <si>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</si>
  <si>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</si>
  <si>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</si>
  <si>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</si>
  <si>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</si>
  <si>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</si>
  <si>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</si>
  <si>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</si>
  <si>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</si>
  <si>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</si>
  <si>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</si>
  <si>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</si>
  <si>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</si>
  <si>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</si>
  <si>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</si>
  <si>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</si>
  <si>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</si>
  <si>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</si>
  <si>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</si>
  <si>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</si>
  <si>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</si>
  <si>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</si>
  <si>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</si>
  <si>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</si>
  <si>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</si>
  <si>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</si>
  <si>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</si>
  <si>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</si>
  <si>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</si>
  <si>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</si>
  <si>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</si>
  <si>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</si>
  <si>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</si>
  <si>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</si>
  <si>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</si>
  <si>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</si>
  <si>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</si>
  <si>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</si>
  <si>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</si>
  <si>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</si>
  <si>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</si>
  <si>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</si>
  <si>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</si>
  <si>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</si>
  <si>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</si>
  <si>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</si>
  <si>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</si>
  <si>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</si>
  <si>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</si>
  <si>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</si>
  <si>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</si>
  <si>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</si>
  <si>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</si>
  <si>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</si>
  <si>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</si>
  <si>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</si>
  <si>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</si>
  <si>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</si>
  <si>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</si>
  <si>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</si>
  <si>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</si>
  <si>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</si>
  <si>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</si>
  <si>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</si>
  <si>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</si>
  <si>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</si>
  <si>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</si>
  <si>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</si>
  <si>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</si>
  <si>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</si>
  <si>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</si>
  <si>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</si>
  <si>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</si>
  <si>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</si>
  <si>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</si>
  <si>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</si>
  <si>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</si>
  <si>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</si>
  <si>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</si>
  <si>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</si>
  <si>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</si>
  <si>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</si>
  <si>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</si>
  <si>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</si>
  <si>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</si>
  <si>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</si>
  <si>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</si>
  <si>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</si>
  <si>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</si>
  <si>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</si>
  <si>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</si>
  <si>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</si>
  <si>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</si>
  <si>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</si>
  <si>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</si>
  <si>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</si>
  <si>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</si>
  <si>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</si>
  <si>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</si>
  <si>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</si>
  <si>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</si>
  <si>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</si>
  <si>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</si>
  <si>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</si>
  <si>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</si>
  <si>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</si>
  <si>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</si>
  <si>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</si>
  <si>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</si>
  <si>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</si>
  <si>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</si>
  <si>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</si>
  <si>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</si>
  <si>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</si>
  <si>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</si>
  <si>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</si>
  <si>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</si>
  <si>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</si>
  <si>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</si>
  <si>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</si>
  <si>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</si>
  <si>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</si>
  <si>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</si>
  <si>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</si>
  <si>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</si>
  <si>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</si>
  <si>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</si>
  <si>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</si>
  <si>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</si>
  <si>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</si>
  <si>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</si>
  <si>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</si>
  <si>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</si>
  <si>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</si>
  <si>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</si>
  <si>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</si>
  <si>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</si>
  <si>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</si>
  <si>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</si>
  <si>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</si>
  <si>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</si>
  <si>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</si>
  <si>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</si>
  <si>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</si>
  <si>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</si>
  <si>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</si>
  <si>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</si>
  <si>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</si>
  <si>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</si>
  <si>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</si>
  <si>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</si>
  <si>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</si>
  <si>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</si>
  <si>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</si>
  <si>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</si>
  <si>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</si>
  <si>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</si>
  <si>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</si>
  <si>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</si>
  <si>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</si>
  <si>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</si>
  <si>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</si>
  <si>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</si>
  <si>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</si>
  <si>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</si>
  <si>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</si>
  <si>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</si>
  <si>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</si>
  <si>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</si>
  <si>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</si>
  <si>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</si>
  <si>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</si>
  <si>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</si>
  <si>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</si>
  <si>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</si>
  <si>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</si>
  <si>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</si>
  <si>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</si>
  <si>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</si>
  <si>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</si>
  <si>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</si>
  <si>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</si>
  <si>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</si>
  <si>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</si>
  <si>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</si>
  <si>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</si>
  <si>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</si>
  <si>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</si>
  <si>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</si>
  <si>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</si>
  <si>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</si>
  <si>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</si>
  <si>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</si>
  <si>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</si>
  <si>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</si>
  <si>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</si>
  <si>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</si>
  <si>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</si>
  <si>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</si>
  <si>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</si>
  <si>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</si>
  <si>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</si>
  <si>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</si>
  <si>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</si>
  <si>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</si>
  <si>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</si>
  <si>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</si>
  <si>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</si>
  <si>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</si>
  <si>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</si>
  <si>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</si>
  <si>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</si>
  <si>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</si>
  <si>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</si>
  <si>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</si>
  <si>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</si>
  <si>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</si>
  <si>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</si>
  <si>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</si>
  <si>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</si>
  <si>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</si>
  <si>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</si>
  <si>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</si>
  <si>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</si>
  <si>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</si>
  <si>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</si>
  <si>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</si>
  <si>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</si>
  <si>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</si>
  <si>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</si>
  <si>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</si>
  <si>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</si>
  <si>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</si>
  <si>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</si>
  <si>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</si>
  <si>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</si>
  <si>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</si>
  <si>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</si>
  <si>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</si>
  <si>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</si>
  <si>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</si>
  <si>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</si>
  <si>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</si>
  <si>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</si>
  <si>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</si>
  <si>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</si>
  <si>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</si>
  <si>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</si>
  <si>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</si>
  <si>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</si>
  <si>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</si>
  <si>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</si>
  <si>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</si>
  <si>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</si>
  <si>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</si>
  <si>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</si>
  <si>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</si>
  <si>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</si>
  <si>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</si>
  <si>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</si>
  <si>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</si>
  <si>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</si>
  <si>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</si>
  <si>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</si>
  <si>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</si>
  <si>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</si>
  <si>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</si>
  <si>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</si>
  <si>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</si>
  <si>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</si>
  <si>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</si>
  <si>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</si>
  <si>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</si>
  <si>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</si>
  <si>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</si>
  <si>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</si>
  <si>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</si>
  <si>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</si>
  <si>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</si>
  <si>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</si>
  <si>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</si>
  <si>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</si>
  <si>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</si>
  <si>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</si>
  <si>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</si>
  <si>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</si>
  <si>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</si>
  <si>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</si>
  <si>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</si>
  <si>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</si>
  <si>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</si>
  <si>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</si>
  <si>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</si>
  <si>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</si>
  <si>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</si>
  <si>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</si>
  <si>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</si>
  <si>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</si>
  <si>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</si>
  <si>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</si>
  <si>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</si>
  <si>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</si>
  <si>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</si>
  <si>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</si>
  <si>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</si>
  <si>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</si>
  <si>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</si>
  <si>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</si>
  <si>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</si>
  <si>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</si>
  <si>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</si>
  <si>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</si>
  <si>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</si>
  <si>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</si>
  <si>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</si>
  <si>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</si>
  <si>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</si>
  <si>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</si>
  <si>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</si>
  <si>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</si>
  <si>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</si>
  <si>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</si>
  <si>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</si>
  <si>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</si>
  <si>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</si>
  <si>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</si>
  <si>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</si>
  <si>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</si>
  <si>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</si>
  <si>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</si>
  <si>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</si>
  <si>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</si>
  <si>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</si>
  <si>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</si>
  <si>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</si>
  <si>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</si>
  <si>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</si>
  <si>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</si>
  <si>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</si>
  <si>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</si>
  <si>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</si>
  <si>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</si>
  <si>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</si>
  <si>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</si>
  <si>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</si>
  <si>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</si>
  <si>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</si>
  <si>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</si>
  <si>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</si>
  <si>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</si>
  <si>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</si>
  <si>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</si>
  <si>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</si>
  <si>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</si>
  <si>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</si>
  <si>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</si>
  <si>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</si>
  <si>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</si>
  <si>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</si>
  <si>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</si>
  <si>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</si>
  <si>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</si>
  <si>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</si>
  <si>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</si>
  <si>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</si>
  <si>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</si>
  <si>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</si>
  <si>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</si>
  <si>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</si>
  <si>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</si>
  <si>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</si>
  <si>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</si>
  <si>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</si>
  <si>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</si>
  <si>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</si>
  <si>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</si>
  <si>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</si>
  <si>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</si>
  <si>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</si>
  <si>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</si>
  <si>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</si>
  <si>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</si>
  <si>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</si>
  <si>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</si>
  <si>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</si>
  <si>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</si>
  <si>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</si>
  <si>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</si>
  <si>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</si>
  <si>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</si>
  <si>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</si>
  <si>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</si>
  <si>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</si>
  <si>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</si>
  <si>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</si>
  <si>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</si>
  <si>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</si>
  <si>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</si>
  <si>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</si>
  <si>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</si>
  <si>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</si>
  <si>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</si>
  <si>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</si>
  <si>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</si>
  <si>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</si>
  <si>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</si>
  <si>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</si>
  <si>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</si>
  <si>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</si>
  <si>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</si>
  <si>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</si>
  <si>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</si>
  <si>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</si>
  <si>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</si>
  <si>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</si>
  <si>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</si>
  <si>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</si>
  <si>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</si>
  <si>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</si>
  <si>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</si>
  <si>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</si>
  <si>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</si>
  <si>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</si>
  <si>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</si>
  <si>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</si>
  <si>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</si>
  <si>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</si>
  <si>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</si>
  <si>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</si>
  <si>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</si>
  <si>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</si>
  <si>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</si>
  <si>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</si>
  <si>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</si>
  <si>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</si>
  <si>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</si>
  <si>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</si>
  <si>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</si>
  <si>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</si>
  <si>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</si>
  <si>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</si>
  <si>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</si>
  <si>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</si>
  <si>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</si>
  <si>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</si>
  <si>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</si>
  <si>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</si>
  <si>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</si>
  <si>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</si>
  <si>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</si>
  <si>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</si>
  <si>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</si>
  <si>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</si>
  <si>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</si>
  <si>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</si>
  <si>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</si>
  <si>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</si>
  <si>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</si>
  <si>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</si>
  <si>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</si>
  <si>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</si>
  <si>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</si>
  <si>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</si>
  <si>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</si>
  <si>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</si>
  <si>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</si>
  <si>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</si>
  <si>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</si>
  <si>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</si>
  <si>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</si>
  <si>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</si>
  <si>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</si>
  <si>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</si>
  <si>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</si>
  <si>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</si>
  <si>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</si>
  <si>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</si>
  <si>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</si>
  <si>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</si>
  <si>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</si>
  <si>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</si>
  <si>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</si>
  <si>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</si>
  <si>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</si>
  <si>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</si>
  <si>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</si>
  <si>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</si>
  <si>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</si>
  <si>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</si>
  <si>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</si>
  <si>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</si>
  <si>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</si>
  <si>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</si>
  <si>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</si>
  <si>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</si>
  <si>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</si>
  <si>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</si>
  <si>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</si>
  <si>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</si>
  <si>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</si>
  <si>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</si>
  <si>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</si>
  <si>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</si>
  <si>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</si>
  <si>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</si>
  <si>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</si>
  <si>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</si>
  <si>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</si>
  <si>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</si>
  <si>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</si>
  <si>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</si>
  <si>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</si>
  <si>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</si>
  <si>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</si>
  <si>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</si>
  <si>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</si>
  <si>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</si>
  <si>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</si>
  <si>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</si>
  <si>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</si>
  <si>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</si>
  <si>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</si>
  <si>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</si>
  <si>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</si>
  <si>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</si>
  <si>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</si>
  <si>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</si>
  <si>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</si>
  <si>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</si>
  <si>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</si>
  <si>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</si>
  <si>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</si>
  <si>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</si>
  <si>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</si>
  <si>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</si>
  <si>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</si>
  <si>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</si>
  <si>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</si>
  <si>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</si>
  <si>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</si>
  <si>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</si>
  <si>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</si>
  <si>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</si>
  <si>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</si>
  <si>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</si>
  <si>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</si>
  <si>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</si>
  <si>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</si>
  <si>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</si>
  <si>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</si>
  <si>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</si>
  <si>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</si>
  <si>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</si>
  <si>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</si>
  <si>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</si>
  <si>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</si>
  <si>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</si>
  <si>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</si>
  <si>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</si>
  <si>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</si>
  <si>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</si>
  <si>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</si>
  <si>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</si>
  <si>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</si>
  <si>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</si>
  <si>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</si>
  <si>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</si>
  <si>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</si>
  <si>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</si>
  <si>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</si>
  <si>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</si>
  <si>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</si>
  <si>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</si>
  <si>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</si>
  <si>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</si>
  <si>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</si>
  <si>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</si>
  <si>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</si>
  <si>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</si>
  <si>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</si>
  <si>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</si>
  <si>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</si>
  <si>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</si>
  <si>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</si>
  <si>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</si>
  <si>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</si>
  <si>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</si>
  <si>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</si>
  <si>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</si>
  <si>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</si>
  <si>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</si>
  <si>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</si>
  <si>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</si>
  <si>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</si>
  <si>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</si>
  <si>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</si>
  <si>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</si>
  <si>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</si>
  <si>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</si>
  <si>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</si>
  <si>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</si>
  <si>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</si>
  <si>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</si>
  <si>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</si>
  <si>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</si>
  <si>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</si>
  <si>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</si>
  <si>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</si>
  <si>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</si>
  <si>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</si>
  <si>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</si>
  <si>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</si>
  <si>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</si>
  <si>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</si>
  <si>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</si>
  <si>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</si>
  <si>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</si>
  <si>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</si>
  <si>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</si>
  <si>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</si>
  <si>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</si>
  <si>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</si>
  <si>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</si>
  <si>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</si>
  <si>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</si>
  <si>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</si>
  <si>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</si>
  <si>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</si>
  <si>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</si>
  <si>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</si>
  <si>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</si>
  <si>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</si>
  <si>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</si>
  <si>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</si>
  <si>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</si>
  <si>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</si>
  <si>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</si>
  <si>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</si>
  <si>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</si>
  <si>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</si>
  <si>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</si>
  <si>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</si>
  <si>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</si>
  <si>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</si>
  <si>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</si>
  <si>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</si>
  <si>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</si>
  <si>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</si>
  <si>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</si>
  <si>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</si>
  <si>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</si>
  <si>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</si>
  <si>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</si>
  <si>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</si>
  <si>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</si>
  <si>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</si>
  <si>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</si>
  <si>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</si>
  <si>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</si>
  <si>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</si>
  <si>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</si>
  <si>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</si>
  <si>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</si>
  <si>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</si>
  <si>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</si>
  <si>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</si>
  <si>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</si>
  <si>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</si>
  <si>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</si>
  <si>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</si>
  <si>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</si>
  <si>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</si>
  <si>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</si>
  <si>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</si>
  <si>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</si>
  <si>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</si>
  <si>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</si>
  <si>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</si>
  <si>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</si>
  <si>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</si>
  <si>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</si>
  <si>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</si>
  <si>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</si>
  <si>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</si>
  <si>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</si>
  <si>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</si>
  <si>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</si>
  <si>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</si>
  <si>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</si>
  <si>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</si>
  <si>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</si>
  <si>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</si>
  <si>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</si>
  <si>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</si>
  <si>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</si>
  <si>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</si>
  <si>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</si>
  <si>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</si>
  <si>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</si>
  <si>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</si>
  <si>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</si>
  <si>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</si>
  <si>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</si>
  <si>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</si>
  <si>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</si>
  <si>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</si>
  <si>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</si>
  <si>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</si>
  <si>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</si>
  <si>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</si>
  <si>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</si>
  <si>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</si>
  <si>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</si>
  <si>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</si>
  <si>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</si>
  <si>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</si>
  <si>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</si>
  <si>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</si>
  <si>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</si>
  <si>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</si>
  <si>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</si>
  <si>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</si>
  <si>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</si>
  <si>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</si>
  <si>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</si>
  <si>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</si>
  <si>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</si>
  <si>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</si>
  <si>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</si>
  <si>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</si>
  <si>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</si>
  <si>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</si>
  <si>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</si>
  <si>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</si>
  <si>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</si>
  <si>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</si>
  <si>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</si>
  <si>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</si>
  <si>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</si>
  <si>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</si>
  <si>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</si>
  <si>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</si>
  <si>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</si>
  <si>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</si>
  <si>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</si>
  <si>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</si>
  <si>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</si>
  <si>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</si>
  <si>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</si>
  <si>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</si>
  <si>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</si>
  <si>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</si>
  <si>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</si>
  <si>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</si>
  <si>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</si>
  <si>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</si>
  <si>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</si>
  <si>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</si>
  <si>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</si>
  <si>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</si>
  <si>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</si>
  <si>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</si>
  <si>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</si>
  <si>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</si>
  <si>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</si>
  <si>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</si>
  <si>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</si>
  <si>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</si>
  <si>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</si>
  <si>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</si>
  <si>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</si>
  <si>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</si>
  <si>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</si>
  <si>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</si>
  <si>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</si>
  <si>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</si>
  <si>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</si>
  <si>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</si>
  <si>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</si>
  <si>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</si>
  <si>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</si>
  <si>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</si>
  <si>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</si>
  <si>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</si>
  <si>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</si>
  <si>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</si>
  <si>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</si>
  <si>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</si>
  <si>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</si>
  <si>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</si>
  <si>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</si>
  <si>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</si>
  <si>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</si>
  <si>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</si>
  <si>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</si>
  <si>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</si>
  <si>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</si>
  <si>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</si>
  <si>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</si>
  <si>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</si>
  <si>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</si>
  <si>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</si>
  <si>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</si>
  <si>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</si>
  <si>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</si>
  <si>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</si>
  <si>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</si>
  <si>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</si>
  <si>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</si>
  <si>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</si>
  <si>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</si>
  <si>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</si>
  <si>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</si>
  <si>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</si>
  <si>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</si>
  <si>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</si>
  <si>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</si>
  <si>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</si>
  <si>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</si>
  <si>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</si>
  <si>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</si>
  <si>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</si>
  <si>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</si>
  <si>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</si>
  <si>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</si>
  <si>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</si>
  <si>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</si>
  <si>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</si>
  <si>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</si>
  <si>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</si>
  <si>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</si>
  <si>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</si>
  <si>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</si>
  <si>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</si>
  <si>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</si>
  <si>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</si>
  <si>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</si>
  <si>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</si>
  <si>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</si>
  <si>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</si>
  <si>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</si>
  <si>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</si>
  <si>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</si>
  <si>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</si>
  <si>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</si>
  <si>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</si>
  <si>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</si>
  <si>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</si>
  <si>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</si>
  <si>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</si>
  <si>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</si>
  <si>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</si>
  <si>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</si>
  <si>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</si>
  <si>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</si>
  <si>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</si>
  <si>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</si>
  <si>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</si>
  <si>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</si>
  <si>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</si>
  <si>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</si>
  <si>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</si>
  <si>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</si>
  <si>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</si>
  <si>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</si>
  <si>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</si>
  <si>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</si>
  <si>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</si>
  <si>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</si>
  <si>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</si>
  <si>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</si>
  <si>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</si>
  <si>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</si>
  <si>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</si>
  <si>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</si>
  <si>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</si>
  <si>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</si>
  <si>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</si>
  <si>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</si>
  <si>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</si>
  <si>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</si>
  <si>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</si>
  <si>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</si>
  <si>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</si>
  <si>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</si>
  <si>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</si>
  <si>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</si>
  <si>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</si>
  <si>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</si>
  <si>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</si>
  <si>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</si>
  <si>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</si>
  <si>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</si>
  <si>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</si>
  <si>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</si>
  <si>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</si>
  <si>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</si>
  <si>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</si>
  <si>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</si>
  <si>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</si>
  <si>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</si>
  <si>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</si>
  <si>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</si>
  <si>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</si>
  <si>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</si>
  <si>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</si>
  <si>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</si>
  <si>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</si>
  <si>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</si>
  <si>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</si>
  <si>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</si>
  <si>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</si>
  <si>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</si>
  <si>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</si>
  <si>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</si>
  <si>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</si>
  <si>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</si>
  <si>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</si>
  <si>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</si>
  <si>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</si>
  <si>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</si>
  <si>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</si>
  <si>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</si>
  <si>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</si>
  <si>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</si>
  <si>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</si>
  <si>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</si>
  <si>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</si>
  <si>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</si>
  <si>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</si>
  <si>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</si>
  <si>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</si>
  <si>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</si>
  <si>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</si>
  <si>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</si>
  <si>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</si>
  <si>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</si>
  <si>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</si>
  <si>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</si>
  <si>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</si>
  <si>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</si>
  <si>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</si>
  <si>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</si>
  <si>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</si>
  <si>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</si>
  <si>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</si>
  <si>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</si>
  <si>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</si>
  <si>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</si>
  <si>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</si>
  <si>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</si>
  <si>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</si>
  <si>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</si>
  <si>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</si>
  <si>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</si>
  <si>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</si>
  <si>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</si>
  <si>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</si>
  <si>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</si>
  <si>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</si>
  <si>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</si>
  <si>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</si>
  <si>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</si>
  <si>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</si>
  <si>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</si>
  <si>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</si>
  <si>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</si>
  <si>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</si>
  <si>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</si>
  <si>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</si>
  <si>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</si>
  <si>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</si>
  <si>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</si>
  <si>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</si>
  <si>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</si>
  <si>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</si>
  <si>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</si>
  <si>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</si>
  <si>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</si>
  <si>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</si>
  <si>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</si>
  <si>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</si>
  <si>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</si>
  <si>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</si>
  <si>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</si>
  <si>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</si>
  <si>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</si>
  <si>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</si>
  <si>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</si>
  <si>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</si>
  <si>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</si>
  <si>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</si>
  <si>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</si>
  <si>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</si>
  <si>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</si>
  <si>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</si>
  <si>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</si>
  <si>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</si>
  <si>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</si>
  <si>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</si>
  <si>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</si>
  <si>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</si>
  <si>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</si>
  <si>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</si>
  <si>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</si>
  <si>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</si>
  <si>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</si>
  <si>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</si>
  <si>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</si>
  <si>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</si>
  <si>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</si>
  <si>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</si>
  <si>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</si>
  <si>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</si>
  <si>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</si>
  <si>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</si>
  <si>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</si>
  <si>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</si>
  <si>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</si>
  <si>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</si>
  <si>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</si>
  <si>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</si>
  <si>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</si>
  <si>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</si>
  <si>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</si>
  <si>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</si>
  <si>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</si>
  <si>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</si>
  <si>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</si>
  <si>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</si>
  <si>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</si>
  <si>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</si>
  <si>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</si>
  <si>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</si>
  <si>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</si>
  <si>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</si>
  <si>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</si>
  <si>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</si>
  <si>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</si>
  <si>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</si>
  <si>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</si>
  <si>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</si>
  <si>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</si>
  <si>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</si>
  <si>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</si>
  <si>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</si>
  <si>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</si>
  <si>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</si>
  <si>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</si>
  <si>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</si>
  <si>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</si>
  <si>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</si>
  <si>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</si>
  <si>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</si>
  <si>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</si>
  <si>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</si>
  <si>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</si>
  <si>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</si>
  <si>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</si>
  <si>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</si>
  <si>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</si>
  <si>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</si>
  <si>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</si>
  <si>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</si>
  <si>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</si>
  <si>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</si>
  <si>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</si>
  <si>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</si>
  <si>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</si>
  <si>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</si>
  <si>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</si>
  <si>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</si>
  <si>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</si>
  <si>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</si>
  <si>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</si>
  <si>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</si>
  <si>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</si>
  <si>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</si>
  <si>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</si>
  <si>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</si>
  <si>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</si>
  <si>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</si>
  <si>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</si>
  <si>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</si>
  <si>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</si>
  <si>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</si>
  <si>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</si>
  <si>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</si>
  <si>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</si>
  <si>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</si>
  <si>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</si>
  <si>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</si>
  <si>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</si>
  <si>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</si>
  <si>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</si>
  <si>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</si>
  <si>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</si>
  <si>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</si>
  <si>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</si>
  <si>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</si>
  <si>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</si>
  <si>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</si>
  <si>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</si>
  <si>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</si>
  <si>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</si>
  <si>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</si>
  <si>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</si>
  <si>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</si>
  <si>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</si>
  <si>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</si>
  <si>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</si>
  <si>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</si>
  <si>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</si>
  <si>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</si>
  <si>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</si>
  <si>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</si>
  <si>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</si>
  <si>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</si>
  <si>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</si>
  <si>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</si>
  <si>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</si>
  <si>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</si>
  <si>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</si>
  <si>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</si>
  <si>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</si>
  <si>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</si>
  <si>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</si>
  <si>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</si>
  <si>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</si>
  <si>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</si>
  <si>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</si>
  <si>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</si>
  <si>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</si>
  <si>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</si>
  <si>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</si>
  <si>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</si>
  <si>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</si>
  <si>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</si>
  <si>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</si>
  <si>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</si>
  <si>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</si>
  <si>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</si>
  <si>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</si>
  <si>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</si>
  <si>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</si>
  <si>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</si>
  <si>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</si>
  <si>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</si>
  <si>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</si>
  <si>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</si>
  <si>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</si>
  <si>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</si>
  <si>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</si>
  <si>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</si>
  <si>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</si>
  <si>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</si>
  <si>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</si>
  <si>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</si>
  <si>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</si>
  <si>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</si>
  <si>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</si>
  <si>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</si>
  <si>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</si>
  <si>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</si>
  <si>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</si>
  <si>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</si>
  <si>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</si>
  <si>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</si>
  <si>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</si>
  <si>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</si>
  <si>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</si>
  <si>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</si>
  <si>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</si>
  <si>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</si>
  <si>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</si>
  <si>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</si>
  <si>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</si>
  <si>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</si>
  <si>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</si>
  <si>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</si>
  <si>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</si>
  <si>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</si>
  <si>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</si>
  <si>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</si>
  <si>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</si>
  <si>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</si>
  <si>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</si>
  <si>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</si>
  <si>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</si>
  <si>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</si>
  <si>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</si>
  <si>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</si>
  <si>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</si>
  <si>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</si>
  <si>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</si>
  <si>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</si>
  <si>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</si>
  <si>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</si>
  <si>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</si>
  <si>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</si>
  <si>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</si>
  <si>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</si>
  <si>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</si>
  <si>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</si>
  <si>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</si>
  <si>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</si>
  <si>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</si>
  <si>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</si>
  <si>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</si>
  <si>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</si>
  <si>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</si>
  <si>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</si>
  <si>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</si>
  <si>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</si>
  <si>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</si>
  <si>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</si>
  <si>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</si>
  <si>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</si>
  <si>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</si>
  <si>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</si>
  <si>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</si>
  <si>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</si>
  <si>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</si>
  <si>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</si>
  <si>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</si>
  <si>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</si>
  <si>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</si>
  <si>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</si>
  <si>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</si>
  <si>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</si>
  <si>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</si>
  <si>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</si>
  <si>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</si>
  <si>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</si>
  <si>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</si>
  <si>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</si>
  <si>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</si>
  <si>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</si>
  <si>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</si>
  <si>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</si>
  <si>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</si>
  <si>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</si>
  <si>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</si>
  <si>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</si>
  <si>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</si>
  <si>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</si>
  <si>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</si>
  <si>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</si>
  <si>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</si>
  <si>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</si>
  <si>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</si>
  <si>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</si>
  <si>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</si>
  <si>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</si>
  <si>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</si>
  <si>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</si>
  <si>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</si>
  <si>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</si>
  <si>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</si>
  <si>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</si>
  <si>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</si>
  <si>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</si>
  <si>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</si>
  <si>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</si>
  <si>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</si>
  <si>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</si>
  <si>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</si>
  <si>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</si>
  <si>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</si>
  <si>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</si>
  <si>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</si>
  <si>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</si>
  <si>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</si>
  <si>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</si>
  <si>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</si>
  <si>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</si>
  <si>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</si>
  <si>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</si>
  <si>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</si>
  <si>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</si>
  <si>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</si>
  <si>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</si>
  <si>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</si>
  <si>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</si>
  <si>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</si>
  <si>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</si>
  <si>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</si>
  <si>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</si>
  <si>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</si>
  <si>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</si>
  <si>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</si>
  <si>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</si>
  <si>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</si>
  <si>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</si>
  <si>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</si>
  <si>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</si>
  <si>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</si>
  <si>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</si>
  <si>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</si>
  <si>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</si>
  <si>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</si>
  <si>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</si>
  <si>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</si>
  <si>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</si>
  <si>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</si>
  <si>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</si>
  <si>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</si>
  <si>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</si>
  <si>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</si>
  <si>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</si>
  <si>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</si>
  <si>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</si>
  <si>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</si>
  <si>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</si>
  <si>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</si>
  <si>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</si>
  <si>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</si>
  <si>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</si>
  <si>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</si>
  <si>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</si>
  <si>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</si>
  <si>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</si>
  <si>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</si>
  <si>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</si>
  <si>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</si>
  <si>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</si>
  <si>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</si>
  <si>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</si>
  <si>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</si>
  <si>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</si>
  <si>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</si>
  <si>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</si>
  <si>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</si>
  <si>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</si>
  <si>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</si>
  <si>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</si>
  <si>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</si>
  <si>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</si>
  <si>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</si>
  <si>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</si>
  <si>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</si>
  <si>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</si>
  <si>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</si>
  <si>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</si>
  <si>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</si>
  <si>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</si>
  <si>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</si>
  <si>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</si>
  <si>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</si>
  <si>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</si>
  <si>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</si>
  <si>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</si>
  <si>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</si>
  <si>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</si>
  <si>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</si>
  <si>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</si>
  <si>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</si>
  <si>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</si>
  <si>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</si>
  <si>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</si>
  <si>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</si>
  <si>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</si>
  <si>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</si>
  <si>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</si>
  <si>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</si>
  <si>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</si>
  <si>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</si>
  <si>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</si>
  <si>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</si>
  <si>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</si>
  <si>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</si>
  <si>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</si>
  <si>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</si>
  <si>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</si>
  <si>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</si>
  <si>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</si>
  <si>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</si>
  <si>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</si>
  <si>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</si>
  <si>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</si>
  <si>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</si>
  <si>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</si>
  <si>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</si>
  <si>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</si>
  <si>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</si>
  <si>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</si>
  <si>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</si>
  <si>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</si>
  <si>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</si>
  <si>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</si>
  <si>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</si>
  <si>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</si>
  <si>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</si>
  <si>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</si>
  <si>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</si>
  <si>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</si>
  <si>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</si>
  <si>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</si>
  <si>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</si>
  <si>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</si>
  <si>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</si>
  <si>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</si>
  <si>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</si>
  <si>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</si>
  <si>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</si>
  <si>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</si>
  <si>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</si>
  <si>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</si>
  <si>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</si>
  <si>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</si>
  <si>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</si>
  <si>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</si>
  <si>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</si>
  <si>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</si>
  <si>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</si>
  <si>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</si>
  <si>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</si>
  <si>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</si>
  <si>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</si>
  <si>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</si>
  <si>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</si>
  <si>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</si>
  <si>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</si>
  <si>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</si>
  <si>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</si>
  <si>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</si>
  <si>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</si>
  <si>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</si>
  <si>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</si>
  <si>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</si>
  <si>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</si>
  <si>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</si>
  <si>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</si>
  <si>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</si>
  <si>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</si>
  <si>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</si>
  <si>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</si>
  <si>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</si>
  <si>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</si>
  <si>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</si>
  <si>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</si>
  <si>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</si>
  <si>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</si>
  <si>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</si>
  <si>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</si>
  <si>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</si>
  <si>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</si>
  <si>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</si>
  <si>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</si>
  <si>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</si>
  <si>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</si>
  <si>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</si>
  <si>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</si>
  <si>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</si>
  <si>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</si>
  <si>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</si>
  <si>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</si>
  <si>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</si>
  <si>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</si>
  <si>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</si>
  <si>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</si>
  <si>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</si>
  <si>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</si>
  <si>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</si>
  <si>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</si>
  <si>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</si>
  <si>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</si>
  <si>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</si>
  <si>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</si>
  <si>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</si>
  <si>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</si>
  <si>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</si>
  <si>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</si>
  <si>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</si>
  <si>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</si>
  <si>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</si>
  <si>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</si>
  <si>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</si>
  <si>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</si>
  <si>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</si>
  <si>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</si>
  <si>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</si>
  <si>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</si>
  <si>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</si>
  <si>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</si>
  <si>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</si>
  <si>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</si>
  <si>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</si>
  <si>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</si>
  <si>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</si>
  <si>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</si>
  <si>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</si>
  <si>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</si>
  <si>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</si>
  <si>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</si>
  <si>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</si>
  <si>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</si>
  <si>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</si>
  <si>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</si>
  <si>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</si>
  <si>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</si>
  <si>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</si>
  <si>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</si>
  <si>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</si>
  <si>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</si>
  <si>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</si>
  <si>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</si>
  <si>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</si>
  <si>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</si>
  <si>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</si>
  <si>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</si>
  <si>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</si>
  <si>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</si>
  <si>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</si>
  <si>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</si>
  <si>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</si>
  <si>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</si>
  <si>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</si>
  <si>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</si>
  <si>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</si>
  <si>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</si>
  <si>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</si>
  <si>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</si>
  <si>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</si>
  <si>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</si>
  <si>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</si>
  <si>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</si>
  <si>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</si>
  <si>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</si>
  <si>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</si>
  <si>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</si>
  <si>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</si>
  <si>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</si>
  <si>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</si>
  <si>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</si>
  <si>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</si>
  <si>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</si>
  <si>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</si>
  <si>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</si>
  <si>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</si>
  <si>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</si>
  <si>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</si>
  <si>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</si>
  <si>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</si>
  <si>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</si>
  <si>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</si>
  <si>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</si>
  <si>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</si>
  <si>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</si>
  <si>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</si>
  <si>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</si>
  <si>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</si>
  <si>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</si>
  <si>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</si>
  <si>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</si>
  <si>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</si>
  <si>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</si>
  <si>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</si>
  <si>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</si>
  <si>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</si>
  <si>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</si>
  <si>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</si>
  <si>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</si>
  <si>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</si>
  <si>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</si>
  <si>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</si>
  <si>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</si>
  <si>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</si>
  <si>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</si>
  <si>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</si>
  <si>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</si>
  <si>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</si>
  <si>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</si>
  <si>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</si>
  <si>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</si>
  <si>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</si>
  <si>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</si>
  <si>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</si>
  <si>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</si>
  <si>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</si>
  <si>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</si>
  <si>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</si>
  <si>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</si>
  <si>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</si>
  <si>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</si>
  <si>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</si>
  <si>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</si>
  <si>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</si>
  <si>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</si>
  <si>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</si>
  <si>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</si>
  <si>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</si>
  <si>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</si>
  <si>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</si>
  <si>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</si>
  <si>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</si>
  <si>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</si>
  <si>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</si>
  <si>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</si>
  <si>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</si>
  <si>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</si>
  <si>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</si>
  <si>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</si>
  <si>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</si>
  <si>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</si>
  <si>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</si>
  <si>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</si>
  <si>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</si>
  <si>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</si>
  <si>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</si>
  <si>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</si>
  <si>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</si>
  <si>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</si>
  <si>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</si>
  <si>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</si>
  <si>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</si>
  <si>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</si>
  <si>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</si>
  <si>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</si>
  <si>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</si>
  <si>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</si>
  <si>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</si>
  <si>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</si>
  <si>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</si>
  <si>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</si>
  <si>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</si>
  <si>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</si>
  <si>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</si>
  <si>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</si>
  <si>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</si>
  <si>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</si>
  <si>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</si>
  <si>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</si>
  <si>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</si>
  <si>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</si>
  <si>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</si>
  <si>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</si>
  <si>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</si>
  <si>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</si>
  <si>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</si>
  <si>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</si>
  <si>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</si>
  <si>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</si>
  <si>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</si>
  <si>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</si>
  <si>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</si>
  <si>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</si>
  <si>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</si>
  <si>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</si>
  <si>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</si>
  <si>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</si>
  <si>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</si>
  <si>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</si>
  <si>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</si>
  <si>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</si>
  <si>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</si>
  <si>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</si>
  <si>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</si>
  <si>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</si>
  <si>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</si>
  <si>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</si>
  <si>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</si>
  <si>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</si>
  <si>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</si>
  <si>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</si>
  <si>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</si>
  <si>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</si>
  <si>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</si>
  <si>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</si>
  <si>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</si>
  <si>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</si>
  <si>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</si>
  <si>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</si>
  <si>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</si>
  <si>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</si>
  <si>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</si>
  <si>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</si>
  <si>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</si>
  <si>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</si>
  <si>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</si>
  <si>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</si>
  <si>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</si>
  <si>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</si>
  <si>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</si>
  <si>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</si>
  <si>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</si>
  <si>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</si>
  <si>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</si>
  <si>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</si>
  <si>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</si>
  <si>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</si>
  <si>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</si>
  <si>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</si>
  <si>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</si>
  <si>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</si>
  <si>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</si>
  <si>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</si>
  <si>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</si>
  <si>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</si>
  <si>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</si>
  <si>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</si>
  <si>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</si>
  <si>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</si>
  <si>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</si>
  <si>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</si>
  <si>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</si>
  <si>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</si>
  <si>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</si>
  <si>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</si>
  <si>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</si>
  <si>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</si>
  <si>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</si>
  <si>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</si>
  <si>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</si>
  <si>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</si>
  <si>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</si>
  <si>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</si>
  <si>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</si>
  <si>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</si>
  <si>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</si>
  <si>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</si>
  <si>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</si>
  <si>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</si>
  <si>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</si>
  <si>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</si>
  <si>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</si>
  <si>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</si>
  <si>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</si>
  <si>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</si>
  <si>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</si>
  <si>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</si>
  <si>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</si>
  <si>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</si>
  <si>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</si>
  <si>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</si>
  <si>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</si>
  <si>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</si>
  <si>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</si>
  <si>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</si>
  <si>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</si>
  <si>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</si>
  <si>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</si>
  <si>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</si>
  <si>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</si>
  <si>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</si>
  <si>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</si>
  <si>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</si>
  <si>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</si>
  <si>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</si>
  <si>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</si>
  <si>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</si>
  <si>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</si>
  <si>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</si>
  <si>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</si>
  <si>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</si>
  <si>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</si>
  <si>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</si>
  <si>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</si>
  <si>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</si>
  <si>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</si>
  <si>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</si>
  <si>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</si>
  <si>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</si>
  <si>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</si>
  <si>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</si>
  <si>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</si>
  <si>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</si>
  <si>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</si>
  <si>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</si>
  <si>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</si>
  <si>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</si>
  <si>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</si>
  <si>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</si>
  <si>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</si>
  <si>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</si>
  <si>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</si>
  <si>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</si>
  <si>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</si>
  <si>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</si>
  <si>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</si>
  <si>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</si>
  <si>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</si>
  <si>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</si>
  <si>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</si>
  <si>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</si>
  <si>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</si>
  <si>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</si>
  <si>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</si>
  <si>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</si>
  <si>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</si>
  <si>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</si>
  <si>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</si>
  <si>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</si>
  <si>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</si>
  <si>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</si>
  <si>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</si>
  <si>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</si>
  <si>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</si>
  <si>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</si>
  <si>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</si>
  <si>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</si>
  <si>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</si>
  <si>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</si>
  <si>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</si>
  <si>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</si>
  <si>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</si>
  <si>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</si>
  <si>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</si>
  <si>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</si>
  <si>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</si>
  <si>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</si>
  <si>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</si>
  <si>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</si>
  <si>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</si>
  <si>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</si>
  <si>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</si>
  <si>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</si>
  <si>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</si>
  <si>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</si>
  <si>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</si>
  <si>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</si>
  <si>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</si>
  <si>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</si>
  <si>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</si>
  <si>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</si>
  <si>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</si>
  <si>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</si>
  <si>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</si>
  <si>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</si>
  <si>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</si>
  <si>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</si>
  <si>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</si>
  <si>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</si>
  <si>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</si>
  <si>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</si>
  <si>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</si>
  <si>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</si>
  <si>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</si>
  <si>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</si>
  <si>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</si>
  <si>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</si>
  <si>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</si>
  <si>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</si>
  <si>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</si>
  <si>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</si>
  <si>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</si>
  <si>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</si>
  <si>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</si>
  <si>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</si>
  <si>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</si>
  <si>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</si>
  <si>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</si>
  <si>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</si>
  <si>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</si>
  <si>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</si>
  <si>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</si>
  <si>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</si>
  <si>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</si>
  <si>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</si>
  <si>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</si>
  <si>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</si>
  <si>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</si>
  <si>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</si>
  <si>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</si>
  <si>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</si>
  <si>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</si>
  <si>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</si>
  <si>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</si>
  <si>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</si>
  <si>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</si>
  <si>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</si>
  <si>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</si>
  <si>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</si>
  <si>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</si>
  <si>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</si>
  <si>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</si>
  <si>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</si>
  <si>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</si>
  <si>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</si>
  <si>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</si>
  <si>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</si>
  <si>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</si>
  <si>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</si>
  <si>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</si>
  <si>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</si>
  <si>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</si>
  <si>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</si>
  <si>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</si>
  <si>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</si>
  <si>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</si>
  <si>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</si>
  <si>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</si>
  <si>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</si>
  <si>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</si>
  <si>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</si>
  <si>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</si>
  <si>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</si>
  <si>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</si>
  <si>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</si>
  <si>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</si>
  <si>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</si>
  <si>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</si>
  <si>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</si>
  <si>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</si>
  <si>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</si>
  <si>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</si>
  <si>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</si>
  <si>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</si>
  <si>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</si>
  <si>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</si>
  <si>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</si>
  <si>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</si>
  <si>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</si>
  <si>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</si>
  <si>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</si>
  <si>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</si>
  <si>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</si>
  <si>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</si>
  <si>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</si>
  <si>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</si>
  <si>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</si>
  <si>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</si>
  <si>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</si>
  <si>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</si>
  <si>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</si>
  <si>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</si>
  <si>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</si>
  <si>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</si>
  <si>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</si>
  <si>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</si>
  <si>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</si>
  <si>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</si>
  <si>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</si>
  <si>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</si>
  <si>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</si>
  <si>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</si>
  <si>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</si>
  <si>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</si>
  <si>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</si>
  <si>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</si>
  <si>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</si>
  <si>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</si>
  <si>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</si>
  <si>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</si>
  <si>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</si>
  <si>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</si>
  <si>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</si>
  <si>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</si>
  <si>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</si>
  <si>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</si>
  <si>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</si>
  <si>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</si>
  <si>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</si>
  <si>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</si>
  <si>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</si>
  <si>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</si>
  <si>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</si>
  <si>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</si>
  <si>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</si>
  <si>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</si>
  <si>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</si>
  <si>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</si>
  <si>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</si>
  <si>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</si>
  <si>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</si>
  <si>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</si>
  <si>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</si>
  <si>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</si>
  <si>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</si>
  <si>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</si>
  <si>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</si>
  <si>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</si>
  <si>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</si>
  <si>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</si>
  <si>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</si>
  <si>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</si>
  <si>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</si>
  <si>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</si>
  <si>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</si>
  <si>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</si>
  <si>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</si>
  <si>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</si>
  <si>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</si>
  <si>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</si>
  <si>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</si>
  <si>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</si>
  <si>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</si>
  <si>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</si>
  <si>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</si>
  <si>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</si>
  <si>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</si>
  <si>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</si>
  <si>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</si>
  <si>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</si>
  <si>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</si>
  <si>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</si>
  <si>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</si>
  <si>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</si>
  <si>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</si>
  <si>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</si>
  <si>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</si>
  <si>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</si>
  <si>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</si>
  <si>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</si>
  <si>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</si>
  <si>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</si>
  <si>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</si>
  <si>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</si>
  <si>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</si>
  <si>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</si>
  <si>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</si>
  <si>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</si>
  <si>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</si>
  <si>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</si>
  <si>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</si>
  <si>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</si>
  <si>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</si>
  <si>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</si>
  <si>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</si>
  <si>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</si>
  <si>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</si>
  <si>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</si>
  <si>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</si>
  <si>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</si>
  <si>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</si>
  <si>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</si>
  <si>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</si>
  <si>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</si>
  <si>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</si>
  <si>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</si>
  <si>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</si>
  <si>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</si>
  <si>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</si>
  <si>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</si>
  <si>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</si>
  <si>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</si>
  <si>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</si>
  <si>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</si>
  <si>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</si>
  <si>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</si>
  <si>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</si>
  <si>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</si>
  <si>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</si>
  <si>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</si>
  <si>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</si>
  <si>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</si>
  <si>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</si>
  <si>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</si>
  <si>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</si>
  <si>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</si>
  <si>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</si>
  <si>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</si>
  <si>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</si>
  <si>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</si>
  <si>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</si>
  <si>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</si>
  <si>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</si>
  <si>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</si>
  <si>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</si>
  <si>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</si>
  <si>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</si>
  <si>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</si>
  <si>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</si>
  <si>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</si>
  <si>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</si>
  <si>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</si>
  <si>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</si>
  <si>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</si>
  <si>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</si>
  <si>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</si>
  <si>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</si>
  <si>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</si>
  <si>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</si>
  <si>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</si>
  <si>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</si>
  <si>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</si>
  <si>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</si>
  <si>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</si>
  <si>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</si>
  <si>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</si>
  <si>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</si>
  <si>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</si>
  <si>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</si>
  <si>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</si>
  <si>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</si>
  <si>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</si>
  <si>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</si>
  <si>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</si>
  <si>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</si>
  <si>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</si>
  <si>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</si>
  <si>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</si>
  <si>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</si>
  <si>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</si>
  <si>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</si>
  <si>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</si>
  <si>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</si>
  <si>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</si>
  <si>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</si>
  <si>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</si>
  <si>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</si>
  <si>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</si>
  <si>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</si>
  <si>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</si>
  <si>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</si>
  <si>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</si>
  <si>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</si>
  <si>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</si>
  <si>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</si>
  <si>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</si>
  <si>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</si>
  <si>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</si>
  <si>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</si>
  <si>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</si>
  <si>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</si>
  <si>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</si>
  <si>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</si>
  <si>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</si>
  <si>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</si>
  <si>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</si>
  <si>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</si>
  <si>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</si>
  <si>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</si>
  <si>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</si>
  <si>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</si>
  <si>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</si>
  <si>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</si>
  <si>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</si>
  <si>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</si>
  <si>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</si>
  <si>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</si>
  <si>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</si>
  <si>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</si>
  <si>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</si>
  <si>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</si>
  <si>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</si>
  <si>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</si>
  <si>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</si>
  <si>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</si>
  <si>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</si>
  <si>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</si>
  <si>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</si>
  <si>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</si>
  <si>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</si>
  <si>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</si>
  <si>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</si>
  <si>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</si>
  <si>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</si>
  <si>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</si>
  <si>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</si>
  <si>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</si>
  <si>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</si>
  <si>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</si>
  <si>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</si>
  <si>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</si>
  <si>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</si>
  <si>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</si>
  <si>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</si>
  <si>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</si>
  <si>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</si>
  <si>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</si>
  <si>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</si>
  <si>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</si>
  <si>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</si>
  <si>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</si>
  <si>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</si>
  <si>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</si>
  <si>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</si>
  <si>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</si>
  <si>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</si>
  <si>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</si>
  <si>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</si>
  <si>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</si>
  <si>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</si>
  <si>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</si>
  <si>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</si>
  <si>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</si>
  <si>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</si>
  <si>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</si>
  <si>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</si>
  <si>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</si>
  <si>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</si>
  <si>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</si>
  <si>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</si>
  <si>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</si>
  <si>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</si>
  <si>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</si>
  <si>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</si>
  <si>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</si>
  <si>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</si>
  <si>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</si>
  <si>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</si>
  <si>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</si>
  <si>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</si>
  <si>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</si>
  <si>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</si>
  <si>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</si>
  <si>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</si>
  <si>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</si>
  <si>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</si>
  <si>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</si>
  <si>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</si>
  <si>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</si>
  <si>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</si>
  <si>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</si>
  <si>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</si>
  <si>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</si>
  <si>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</si>
  <si>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</si>
  <si>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</si>
  <si>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</si>
  <si>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</si>
  <si>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</si>
  <si>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</si>
  <si>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</si>
  <si>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</si>
  <si>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</si>
  <si>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</si>
  <si>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</si>
  <si>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</si>
  <si>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</si>
  <si>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</si>
  <si>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</si>
  <si>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</si>
  <si>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</si>
  <si>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</si>
  <si>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</si>
  <si>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</si>
  <si>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</si>
  <si>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</si>
  <si>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</si>
  <si>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</si>
  <si>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</si>
  <si>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</si>
  <si>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</si>
  <si>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</si>
  <si>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</si>
  <si>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</si>
  <si>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</si>
  <si>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</si>
  <si>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</si>
  <si>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</si>
  <si>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</si>
  <si>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</si>
  <si>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</si>
  <si>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</si>
  <si>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</si>
  <si>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</si>
  <si>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</si>
  <si>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</si>
  <si>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</si>
  <si>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</si>
  <si>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</si>
  <si>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</si>
  <si>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</si>
  <si>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</si>
  <si>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</si>
  <si>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</si>
  <si>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</si>
  <si>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</si>
  <si>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</si>
  <si>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</si>
  <si>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</si>
  <si>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</si>
  <si>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</si>
  <si>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</si>
  <si>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</si>
  <si>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</si>
  <si>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</si>
  <si>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</si>
  <si>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</si>
  <si>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</si>
  <si>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</si>
  <si>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</si>
  <si>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</si>
  <si>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</si>
  <si>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</si>
  <si>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</si>
  <si>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</si>
  <si>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</si>
  <si>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</si>
  <si>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</si>
  <si>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</si>
  <si>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</si>
  <si>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</si>
  <si>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</si>
  <si>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</si>
  <si>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</si>
  <si>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</si>
  <si>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</si>
  <si>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</si>
  <si>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</si>
  <si>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</si>
  <si>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</si>
  <si>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</si>
  <si>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</si>
  <si>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</si>
  <si>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</si>
  <si>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</si>
  <si>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</si>
  <si>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</si>
  <si>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</si>
  <si>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</si>
  <si>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</si>
  <si>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</si>
  <si>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</si>
  <si>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</si>
  <si>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</si>
  <si>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</si>
  <si>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</si>
  <si>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</si>
  <si>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</si>
  <si>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</si>
  <si>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</si>
  <si>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</si>
  <si>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</si>
  <si>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</si>
  <si>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</si>
  <si>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</si>
  <si>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</si>
  <si>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</si>
  <si>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</si>
  <si>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</si>
  <si>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</si>
  <si>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</si>
  <si>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</si>
  <si>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</si>
  <si>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</si>
  <si>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</si>
  <si>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</si>
  <si>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</si>
  <si>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</si>
  <si>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</si>
  <si>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</si>
  <si>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</si>
  <si>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</si>
  <si>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</si>
  <si>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</si>
  <si>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</si>
  <si>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</si>
  <si>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</si>
  <si>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</si>
  <si>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</si>
  <si>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</si>
  <si>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</si>
  <si>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</si>
  <si>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</si>
  <si>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</si>
  <si>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</si>
  <si>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</si>
  <si>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</si>
  <si>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</si>
  <si>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</si>
  <si>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</si>
  <si>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</si>
  <si>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</si>
  <si>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</si>
  <si>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</si>
  <si>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</si>
  <si>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</si>
  <si>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</si>
  <si>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</si>
  <si>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</si>
  <si>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</si>
  <si>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</si>
  <si>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</si>
  <si>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</si>
  <si>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</si>
  <si>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</si>
  <si>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</si>
  <si>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</si>
  <si>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</si>
  <si>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</si>
  <si>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</si>
  <si>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</si>
  <si>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</si>
  <si>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</si>
  <si>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</si>
  <si>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</si>
  <si>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</si>
  <si>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</si>
  <si>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</si>
  <si>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</si>
  <si>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</si>
  <si>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</si>
  <si>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</si>
  <si>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</si>
  <si>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</si>
  <si>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</si>
  <si>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</si>
  <si>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</si>
  <si>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</si>
  <si>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</si>
  <si>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</si>
  <si>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</si>
  <si>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</si>
  <si>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</si>
  <si>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</si>
  <si>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</si>
  <si>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</si>
  <si>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</si>
  <si>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</si>
  <si>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</si>
  <si>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</si>
  <si>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</si>
  <si>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</si>
  <si>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</si>
  <si>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</si>
  <si>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</si>
  <si>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</si>
  <si>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</si>
  <si>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</si>
  <si>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</si>
  <si>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</si>
  <si>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</si>
  <si>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</si>
  <si>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</si>
  <si>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</si>
  <si>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</si>
  <si>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</si>
  <si>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</si>
  <si>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</si>
  <si>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</si>
  <si>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</si>
  <si>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</si>
  <si>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</si>
  <si>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</si>
  <si>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</si>
  <si>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</si>
  <si>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</si>
  <si>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</si>
  <si>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</si>
  <si>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</si>
  <si>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</si>
  <si>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</si>
  <si>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</si>
  <si>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</si>
  <si>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</si>
  <si>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</si>
  <si>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</si>
  <si>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</si>
  <si>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</si>
  <si>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</si>
  <si>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</si>
  <si>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</si>
  <si>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</si>
  <si>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</si>
  <si>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</si>
  <si>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</si>
  <si>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</si>
  <si>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</si>
  <si>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</si>
  <si>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</si>
  <si>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</si>
  <si>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</si>
  <si>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</si>
  <si>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</si>
  <si>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</si>
  <si>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</si>
  <si>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</si>
  <si>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</si>
  <si>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</si>
  <si>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</si>
  <si>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</si>
  <si>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</si>
  <si>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</si>
  <si>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</si>
  <si>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</si>
  <si>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</si>
  <si>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</si>
  <si>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</si>
  <si>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</si>
  <si>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</si>
  <si>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</si>
  <si>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</si>
  <si>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</si>
  <si>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</si>
  <si>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</si>
  <si>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</si>
  <si>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</si>
  <si>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</si>
  <si>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</si>
  <si>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</si>
  <si>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</si>
  <si>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</si>
  <si>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</si>
  <si>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</si>
  <si>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</si>
  <si>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</si>
  <si>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</si>
  <si>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</si>
  <si>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</si>
  <si>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</si>
  <si>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</si>
  <si>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</si>
  <si>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</si>
  <si>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</si>
  <si>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</si>
  <si>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</si>
  <si>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</si>
  <si>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</si>
  <si>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</si>
  <si>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</si>
  <si>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</si>
  <si>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</si>
  <si>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</si>
  <si>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</si>
  <si>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</si>
  <si>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</si>
  <si>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</si>
  <si>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</si>
  <si>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</si>
  <si>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</si>
  <si>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</si>
  <si>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</si>
  <si>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</si>
  <si>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</si>
  <si>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</si>
  <si>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</si>
  <si>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</si>
  <si>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</si>
  <si>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</si>
  <si>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</si>
  <si>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</si>
  <si>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</si>
  <si>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</si>
  <si>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</si>
  <si>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</si>
  <si>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</si>
  <si>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</si>
  <si>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</si>
  <si>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</si>
  <si>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</si>
  <si>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</si>
  <si>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</si>
  <si>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</si>
  <si>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</si>
  <si>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</si>
  <si>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</si>
  <si>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</si>
  <si>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</si>
  <si>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</si>
  <si>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</si>
  <si>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</si>
  <si>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</si>
  <si>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</si>
  <si>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</si>
  <si>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</si>
  <si>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</si>
  <si>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</si>
  <si>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</si>
  <si>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</si>
  <si>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</si>
  <si>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</si>
  <si>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</si>
  <si>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</si>
  <si>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</si>
  <si>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</si>
  <si>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</si>
  <si>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</si>
  <si>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</si>
  <si>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</si>
  <si>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</si>
  <si>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</si>
  <si>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</si>
  <si>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</si>
  <si>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</si>
  <si>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</si>
  <si>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</si>
  <si>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</si>
  <si>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</si>
  <si>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</si>
  <si>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</si>
  <si>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</si>
  <si>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</si>
  <si>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</si>
  <si>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</si>
  <si>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</si>
  <si>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</si>
  <si>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</si>
  <si>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</si>
  <si>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</si>
  <si>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</si>
  <si>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</si>
  <si>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</si>
  <si>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</si>
  <si>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</si>
  <si>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</si>
  <si>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</si>
  <si>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</si>
  <si>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</si>
  <si>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</si>
  <si>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</si>
  <si>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</si>
  <si>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</si>
  <si>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</si>
  <si>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</si>
  <si>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</si>
  <si>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</si>
  <si>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</si>
  <si>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</si>
  <si>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</si>
  <si>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</si>
  <si>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</si>
  <si>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</si>
  <si>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</si>
  <si>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</si>
  <si>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</si>
  <si>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</si>
  <si>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</si>
  <si>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</si>
  <si>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</si>
  <si>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</si>
  <si>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</si>
  <si>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</si>
  <si>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</si>
  <si>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</si>
  <si>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</si>
  <si>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</si>
  <si>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</si>
  <si>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</si>
  <si>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</si>
  <si>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</si>
  <si>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</si>
  <si>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</si>
  <si>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</si>
  <si>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</si>
  <si>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</si>
  <si>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</si>
  <si>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</si>
  <si>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</si>
  <si>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</si>
  <si>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</si>
  <si>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</si>
  <si>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</si>
  <si>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</si>
  <si>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</si>
  <si>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</si>
  <si>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</si>
  <si>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</si>
  <si>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</si>
  <si>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</si>
  <si>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</si>
  <si>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</si>
  <si>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</si>
  <si>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</si>
  <si>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</si>
  <si>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</si>
  <si>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</si>
  <si>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</si>
  <si>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</si>
  <si>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</si>
  <si>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</si>
  <si>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</si>
  <si>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</si>
  <si>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</si>
  <si>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</si>
  <si>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</si>
  <si>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</si>
  <si>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</si>
  <si>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</si>
  <si>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</si>
  <si>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</si>
  <si>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</si>
  <si>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</si>
  <si>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</si>
  <si>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</si>
  <si>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</si>
  <si>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</si>
  <si>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</si>
  <si>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</si>
  <si>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</si>
  <si>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</si>
  <si>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</si>
  <si>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</si>
  <si>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</si>
  <si>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</si>
  <si>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</si>
  <si>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</si>
  <si>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</si>
  <si>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</si>
  <si>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</si>
  <si>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</si>
  <si>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</si>
  <si>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</si>
  <si>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</si>
  <si>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</si>
  <si>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</si>
  <si>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</si>
  <si>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</si>
  <si>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</si>
  <si>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</si>
  <si>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</si>
  <si>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</si>
  <si>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</si>
  <si>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</si>
  <si>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</si>
  <si>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</si>
  <si>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</si>
  <si>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</si>
  <si>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</si>
  <si>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</si>
  <si>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</si>
  <si>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</si>
  <si>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</si>
  <si>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</si>
  <si>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</si>
  <si>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</si>
  <si>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</si>
  <si>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</si>
  <si>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</si>
  <si>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</si>
  <si>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</si>
  <si>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</si>
  <si>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</si>
  <si>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</si>
  <si>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</si>
  <si>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</si>
  <si>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</si>
  <si>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</si>
  <si>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</si>
  <si>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</si>
  <si>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</si>
  <si>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</si>
  <si>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</si>
  <si>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</si>
  <si>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</si>
  <si>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</si>
  <si>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</si>
  <si>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</si>
  <si>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</si>
  <si>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</si>
  <si>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</si>
  <si>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</si>
  <si>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</si>
  <si>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</si>
  <si>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</si>
  <si>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</si>
  <si>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</si>
  <si>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</si>
  <si>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</si>
  <si>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</si>
  <si>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</si>
  <si>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</si>
  <si>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</si>
  <si>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</si>
  <si>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</si>
  <si>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</si>
  <si>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</si>
  <si>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</si>
  <si>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</si>
  <si>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</si>
  <si>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</si>
  <si>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</si>
  <si>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</si>
  <si>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</si>
  <si>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</si>
  <si>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</si>
  <si>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</si>
  <si>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</si>
  <si>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</si>
  <si>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</si>
  <si>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</si>
  <si>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</si>
  <si>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</si>
  <si>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</si>
  <si>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</si>
  <si>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</si>
  <si>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</si>
  <si>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</si>
  <si>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</si>
  <si>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</si>
  <si>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</si>
  <si>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</si>
  <si>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</si>
  <si>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</si>
  <si>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</si>
  <si>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</si>
  <si>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</si>
  <si>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</si>
  <si>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</si>
  <si>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</si>
  <si>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</si>
  <si>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</si>
  <si>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</si>
  <si>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</si>
  <si>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</si>
  <si>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</si>
  <si>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</si>
  <si>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</si>
  <si>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</si>
  <si>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</si>
  <si>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</si>
  <si>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</si>
  <si>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</si>
  <si>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</si>
  <si>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</si>
  <si>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</si>
  <si>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</si>
  <si>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</si>
  <si>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</si>
  <si>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</si>
  <si>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</si>
  <si>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</si>
  <si>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</si>
  <si>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</si>
  <si>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</si>
  <si>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</si>
  <si>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</si>
  <si>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</si>
  <si>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</si>
  <si>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</si>
  <si>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</si>
  <si>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</si>
  <si>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</si>
  <si>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</si>
  <si>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</si>
  <si>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</si>
  <si>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</si>
  <si>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</si>
  <si>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</si>
  <si>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</si>
  <si>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</si>
  <si>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</si>
  <si>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</si>
  <si>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</si>
  <si>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</si>
  <si>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</si>
  <si>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</si>
  <si>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</si>
  <si>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</si>
  <si>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</si>
  <si>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</si>
  <si>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</si>
  <si>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</si>
  <si>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</si>
  <si>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</si>
  <si>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</si>
  <si>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</si>
  <si>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</si>
  <si>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</si>
  <si>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</si>
  <si>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</si>
  <si>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</si>
  <si>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</si>
  <si>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</si>
  <si>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</si>
  <si>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</si>
  <si>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</si>
  <si>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</si>
  <si>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</si>
  <si>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</si>
  <si>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</si>
  <si>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</si>
  <si>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</si>
  <si>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</si>
  <si>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</si>
  <si>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</si>
  <si>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</si>
  <si>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</si>
  <si>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</si>
  <si>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</si>
  <si>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</si>
  <si>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</si>
  <si>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</si>
  <si>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</si>
  <si>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</si>
  <si>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</si>
  <si>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</si>
  <si>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</si>
  <si>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</si>
  <si>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</si>
  <si>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</si>
  <si>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</si>
  <si>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</si>
  <si>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</si>
  <si>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</si>
  <si>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</si>
  <si>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</si>
  <si>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</si>
  <si>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</si>
  <si>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</si>
  <si>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</si>
  <si>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</si>
  <si>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</si>
  <si>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</si>
  <si>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</si>
  <si>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</si>
  <si>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</si>
  <si>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</si>
  <si>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</si>
  <si>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</si>
  <si>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</si>
  <si>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</si>
  <si>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</si>
  <si>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</si>
  <si>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</si>
  <si>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</si>
  <si>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</si>
  <si>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</si>
  <si>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</si>
  <si>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</si>
  <si>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</si>
  <si>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</si>
  <si>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</si>
  <si>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</si>
  <si>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</si>
  <si>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</si>
  <si>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</si>
  <si>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</si>
  <si>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</si>
  <si>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</si>
  <si>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</si>
  <si>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</si>
  <si>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</si>
  <si>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</si>
  <si>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</si>
  <si>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</si>
  <si>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</si>
  <si>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</si>
  <si>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</si>
  <si>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</si>
  <si>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</si>
  <si>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</si>
  <si>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</si>
  <si>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</si>
  <si>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</si>
  <si>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</si>
  <si>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</si>
  <si>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</si>
  <si>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</si>
  <si>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</si>
  <si>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</si>
  <si>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</si>
  <si>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</si>
  <si>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</si>
  <si>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</si>
  <si>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</si>
  <si>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</si>
  <si>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</si>
  <si>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</si>
  <si>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</si>
  <si>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</si>
  <si>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</si>
  <si>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</si>
  <si>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</si>
  <si>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</si>
  <si>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</si>
  <si>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</si>
  <si>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</si>
  <si>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</si>
  <si>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</si>
  <si>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</si>
  <si>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</si>
  <si>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</si>
  <si>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</si>
  <si>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</si>
  <si>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</si>
  <si>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</si>
  <si>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</si>
  <si>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</si>
  <si>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</si>
  <si>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</si>
  <si>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</si>
  <si>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</si>
  <si>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</si>
  <si>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</si>
  <si>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</si>
  <si>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</si>
  <si>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</si>
  <si>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</si>
  <si>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</si>
  <si>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</si>
  <si>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</si>
  <si>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</si>
  <si>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</si>
  <si>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</si>
  <si>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</si>
  <si>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</si>
  <si>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</si>
  <si>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</si>
  <si>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</si>
  <si>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</si>
  <si>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</si>
  <si>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</si>
  <si>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</si>
  <si>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</si>
  <si>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</si>
  <si>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</si>
  <si>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</si>
  <si>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</si>
  <si>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</si>
  <si>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</si>
  <si>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</si>
  <si>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</si>
  <si>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</si>
  <si>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</si>
  <si>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</si>
  <si>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</si>
  <si>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</si>
  <si>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</si>
  <si>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</si>
  <si>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</si>
  <si>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</si>
  <si>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</si>
  <si>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</si>
  <si>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</si>
  <si>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</si>
  <si>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</si>
  <si>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</si>
  <si>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</si>
  <si>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</si>
  <si>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</si>
  <si>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</si>
  <si>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</si>
  <si>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</si>
  <si>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</si>
  <si>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</si>
  <si>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</si>
  <si>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</si>
  <si>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</si>
  <si>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</si>
  <si>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</si>
  <si>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</si>
  <si>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</si>
  <si>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</si>
  <si>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</si>
  <si>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</si>
  <si>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</si>
  <si>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</si>
  <si>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</si>
  <si>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</si>
  <si>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</si>
  <si>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</si>
  <si>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</si>
  <si>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</si>
  <si>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</si>
  <si>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</si>
  <si>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</si>
  <si>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</si>
  <si>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</si>
  <si>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</si>
  <si>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</si>
  <si>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</si>
  <si>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</si>
  <si>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</si>
  <si>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</si>
  <si>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</si>
  <si>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</si>
  <si>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</si>
  <si>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</si>
  <si>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</si>
  <si>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</si>
  <si>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</si>
  <si>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</si>
  <si>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</si>
  <si>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</si>
  <si>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</si>
  <si>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</si>
  <si>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</si>
  <si>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</si>
  <si>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</si>
  <si>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</si>
  <si>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</si>
  <si>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</si>
  <si>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</si>
  <si>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</si>
  <si>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</si>
  <si>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</si>
  <si>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</si>
  <si>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</si>
  <si>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</si>
  <si>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</si>
  <si>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</si>
  <si>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</si>
  <si>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</si>
  <si>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</si>
  <si>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</si>
  <si>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</si>
  <si>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</si>
  <si>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</si>
  <si>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</si>
  <si>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</si>
  <si>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</si>
  <si>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</si>
  <si>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</si>
  <si>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</si>
  <si>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</si>
  <si>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</si>
  <si>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</si>
  <si>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</si>
  <si>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</si>
  <si>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</si>
  <si>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</si>
  <si>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</si>
  <si>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</si>
  <si>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</si>
  <si>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</si>
  <si>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</si>
  <si>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</si>
  <si>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</si>
  <si>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</si>
  <si>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</si>
  <si>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</si>
  <si>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</si>
  <si>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</si>
  <si>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</si>
  <si>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</si>
  <si>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</si>
  <si>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</si>
  <si>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</si>
  <si>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</si>
  <si>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</si>
  <si>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</si>
  <si>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</si>
  <si>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</si>
  <si>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</si>
  <si>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</si>
  <si>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</si>
  <si>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</si>
  <si>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</si>
  <si>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</si>
  <si>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</si>
  <si>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</si>
  <si>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</si>
  <si>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</si>
  <si>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</si>
  <si>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</si>
  <si>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</si>
  <si>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</si>
  <si>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</si>
  <si>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</si>
  <si>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</si>
  <si>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</si>
  <si>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</si>
  <si>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</si>
  <si>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</si>
  <si>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</si>
  <si>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</si>
  <si>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</si>
  <si>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</si>
  <si>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</si>
  <si>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</si>
  <si>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</si>
  <si>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</si>
  <si>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</si>
  <si>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</si>
  <si>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</si>
  <si>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</si>
  <si>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</si>
  <si>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</si>
  <si>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</si>
  <si>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</si>
  <si>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</si>
  <si>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</si>
  <si>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</si>
  <si>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</si>
  <si>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</si>
  <si>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</si>
  <si>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</si>
  <si>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</si>
  <si>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</si>
  <si>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</si>
  <si>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</si>
  <si>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</si>
  <si>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</si>
  <si>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</si>
  <si>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</si>
  <si>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</si>
  <si>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</si>
  <si>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</si>
  <si>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</si>
  <si>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</si>
  <si>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</si>
  <si>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</si>
  <si>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</si>
  <si>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</si>
  <si>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</si>
  <si>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</si>
  <si>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</si>
  <si>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</si>
  <si>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</si>
  <si>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</si>
  <si>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</si>
  <si>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</si>
  <si>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</si>
  <si>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</si>
  <si>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</si>
  <si>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</si>
  <si>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</si>
  <si>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</si>
  <si>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</si>
  <si>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</si>
  <si>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</si>
  <si>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</si>
  <si>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</si>
  <si>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</si>
  <si>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</si>
  <si>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</si>
  <si>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</si>
  <si>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</si>
  <si>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</si>
  <si>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</si>
  <si>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</si>
  <si>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</si>
  <si>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</si>
  <si>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</si>
  <si>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</si>
  <si>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</si>
  <si>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</si>
  <si>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</si>
  <si>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</si>
  <si>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</si>
  <si>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</si>
  <si>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</si>
  <si>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</si>
  <si>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</si>
  <si>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</si>
  <si>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</si>
  <si>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</si>
  <si>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</si>
  <si>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</si>
  <si>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</si>
  <si>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</si>
  <si>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</si>
  <si>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</si>
  <si>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</si>
  <si>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</si>
  <si>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</si>
  <si>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</si>
  <si>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</si>
  <si>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</si>
  <si>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</si>
  <si>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</si>
  <si>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</si>
  <si>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</si>
  <si>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</si>
  <si>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</si>
  <si>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</si>
  <si>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</si>
  <si>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</si>
  <si>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</si>
  <si>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</si>
  <si>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</si>
  <si>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</si>
  <si>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</si>
  <si>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</si>
  <si>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</si>
  <si>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</si>
  <si>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</si>
  <si>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</si>
  <si>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</si>
  <si>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</si>
  <si>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</si>
  <si>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</si>
  <si>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</si>
  <si>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</si>
  <si>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</si>
  <si>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</si>
  <si>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</si>
  <si>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</si>
  <si>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</si>
  <si>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</si>
  <si>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</si>
  <si>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</si>
  <si>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</si>
  <si>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</si>
  <si>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</si>
  <si>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</si>
  <si>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</si>
  <si>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</si>
  <si>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</si>
  <si>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</si>
  <si>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</si>
  <si>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</si>
  <si>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</si>
  <si>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</si>
  <si>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</si>
  <si>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</si>
  <si>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</si>
  <si>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</si>
  <si>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</si>
  <si>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</si>
  <si>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</si>
  <si>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</si>
  <si>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</si>
  <si>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</si>
  <si>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</si>
  <si>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</si>
  <si>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</si>
  <si>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</si>
  <si>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</si>
  <si>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</si>
  <si>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</si>
  <si>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</si>
  <si>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</si>
  <si>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</si>
  <si>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</si>
  <si>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</si>
  <si>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</si>
  <si>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</si>
  <si>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</si>
  <si>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</si>
  <si>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</si>
  <si>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</si>
  <si>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</si>
  <si>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</si>
  <si>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</si>
  <si>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</si>
  <si>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</si>
  <si>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</si>
  <si>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</si>
  <si>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</si>
  <si>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</si>
  <si>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</si>
  <si>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</si>
  <si>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</si>
  <si>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</si>
  <si>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</si>
  <si>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</si>
  <si>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</si>
  <si>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</si>
  <si>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</si>
  <si>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</si>
  <si>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</si>
  <si>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</si>
  <si>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</si>
  <si>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</si>
  <si>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</si>
  <si>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</si>
  <si>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</si>
  <si>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</si>
  <si>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</si>
  <si>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</si>
  <si>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</si>
  <si>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</si>
  <si>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</si>
  <si>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</si>
  <si>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</si>
  <si>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</si>
  <si>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</si>
  <si>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</si>
  <si>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</si>
  <si>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</si>
  <si>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</si>
  <si>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</si>
  <si>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</si>
  <si>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</si>
  <si>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</si>
  <si>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</si>
  <si>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</si>
  <si>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</si>
  <si>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</si>
  <si>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</si>
  <si>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</si>
  <si>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</si>
  <si>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</si>
  <si>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</si>
  <si>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</si>
  <si>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</si>
  <si>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</si>
  <si>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</si>
  <si>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</si>
  <si>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</si>
  <si>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</si>
  <si>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</si>
  <si>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</si>
  <si>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</si>
  <si>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</si>
  <si>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</si>
  <si>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</si>
  <si>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</si>
  <si>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</si>
  <si>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</si>
  <si>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</si>
  <si>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</si>
  <si>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</si>
  <si>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</si>
  <si>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</si>
  <si>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</si>
  <si>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</si>
  <si>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</si>
  <si>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</si>
  <si>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</si>
  <si>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</si>
  <si>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</si>
  <si>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</si>
  <si>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</si>
  <si>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</si>
  <si>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</si>
  <si>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</si>
  <si>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</si>
  <si>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</si>
  <si>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</si>
  <si>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</si>
  <si>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</si>
  <si>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</si>
  <si>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</si>
  <si>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</si>
  <si>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</si>
  <si>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</si>
  <si>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</si>
  <si>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</si>
  <si>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</si>
  <si>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</si>
  <si>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</si>
  <si>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</si>
  <si>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</si>
  <si>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</si>
  <si>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</si>
  <si>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</si>
  <si>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</si>
  <si>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</si>
  <si>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</si>
  <si>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</si>
  <si>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</si>
  <si>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</si>
  <si>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</si>
  <si>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</si>
  <si>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</si>
  <si>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</si>
  <si>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</si>
  <si>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</si>
  <si>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</si>
  <si>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</si>
  <si>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</si>
  <si>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</si>
  <si>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</si>
  <si>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</si>
  <si>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</si>
  <si>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</si>
  <si>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</si>
  <si>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</si>
  <si>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</si>
  <si>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</si>
  <si>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</si>
  <si>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</si>
  <si>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</si>
  <si>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</si>
  <si>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</si>
  <si>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</si>
  <si>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</si>
  <si>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</si>
  <si>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</si>
  <si>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</si>
  <si>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</si>
  <si>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</si>
  <si>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</si>
  <si>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</si>
  <si>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</si>
  <si>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</si>
  <si>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</si>
  <si>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</si>
  <si>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</si>
  <si>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</si>
  <si>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</si>
  <si>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</si>
  <si>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</si>
  <si>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</si>
  <si>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</si>
  <si>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</si>
  <si>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</si>
  <si>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</si>
  <si>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</si>
  <si>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</si>
  <si>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</si>
  <si>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</si>
  <si>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</si>
  <si>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</si>
  <si>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</si>
  <si>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</si>
  <si>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</si>
  <si>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</si>
  <si>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</si>
  <si>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</si>
  <si>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</si>
  <si>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</si>
  <si>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</si>
  <si>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</si>
  <si>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</si>
  <si>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</si>
  <si>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</si>
  <si>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</si>
  <si>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</si>
  <si>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</si>
  <si>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</si>
  <si>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</si>
  <si>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</si>
  <si>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</si>
  <si>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</si>
  <si>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</si>
  <si>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</si>
  <si>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</si>
  <si>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</si>
  <si>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</si>
  <si>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</si>
  <si>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</si>
  <si>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</si>
  <si>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</si>
  <si>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</si>
  <si>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</si>
  <si>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</si>
  <si>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</si>
  <si>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</si>
  <si>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</si>
  <si>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</si>
  <si>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</si>
  <si>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</si>
  <si>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</si>
  <si>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</si>
  <si>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</si>
  <si>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</si>
  <si>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</si>
  <si>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</si>
  <si>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</si>
  <si>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</si>
  <si>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</si>
  <si>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</si>
  <si>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</si>
  <si>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</si>
  <si>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</si>
  <si>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</si>
  <si>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</si>
  <si>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</si>
  <si>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</si>
  <si>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</si>
  <si>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</si>
  <si>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</si>
  <si>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</si>
  <si>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</si>
  <si>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</si>
  <si>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</si>
  <si>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</si>
  <si>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</si>
  <si>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</si>
  <si>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</si>
  <si>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</si>
  <si>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</si>
  <si>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</si>
  <si>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</si>
  <si>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</si>
  <si>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</si>
  <si>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</si>
  <si>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</si>
  <si>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</si>
  <si>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</si>
  <si>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</si>
  <si>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</si>
  <si>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</si>
  <si>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</si>
  <si>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</si>
  <si>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</si>
  <si>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</si>
  <si>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</si>
  <si>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</si>
  <si>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</si>
  <si>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</si>
  <si>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</si>
  <si>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</si>
  <si>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</si>
  <si>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</si>
  <si>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</si>
  <si>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</si>
  <si>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</si>
  <si>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</si>
  <si>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</si>
  <si>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</si>
  <si>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</si>
  <si>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</si>
  <si>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</si>
  <si>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</si>
  <si>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</si>
  <si>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</si>
  <si>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</si>
  <si>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</si>
  <si>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</si>
  <si>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</si>
  <si>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</si>
  <si>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</si>
  <si>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</si>
  <si>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</si>
  <si>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</si>
  <si>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</si>
  <si>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</si>
  <si>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</si>
  <si>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</si>
  <si>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</si>
  <si>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</si>
  <si>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</si>
  <si>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</si>
  <si>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</si>
  <si>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</si>
  <si>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</si>
  <si>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</si>
  <si>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</si>
  <si>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</si>
  <si>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</si>
  <si>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</si>
  <si>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</si>
  <si>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</si>
  <si>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</si>
  <si>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</si>
  <si>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</si>
  <si>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</si>
  <si>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</si>
  <si>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</si>
  <si>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</si>
  <si>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</si>
  <si>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</si>
  <si>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</si>
  <si>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</si>
  <si>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</si>
  <si>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</si>
  <si>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</si>
  <si>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</si>
  <si>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</si>
  <si>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</si>
  <si>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</si>
  <si>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</si>
  <si>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</si>
  <si>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</si>
  <si>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</si>
  <si>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</si>
  <si>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</si>
  <si>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</si>
  <si>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</si>
  <si>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</si>
  <si>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</si>
  <si>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</si>
  <si>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</si>
  <si>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</si>
  <si>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</si>
  <si>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</si>
  <si>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</si>
  <si>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</si>
  <si>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</si>
  <si>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</si>
  <si>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</si>
  <si>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</si>
  <si>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</si>
  <si>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</si>
  <si>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</si>
  <si>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</si>
  <si>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</si>
  <si>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</si>
  <si>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</si>
  <si>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</si>
  <si>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</si>
  <si>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</si>
  <si>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</si>
  <si>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</si>
  <si>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</si>
  <si>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</si>
  <si>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</si>
  <si>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</si>
  <si>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</si>
  <si>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</si>
  <si>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</si>
  <si>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</si>
  <si>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</si>
  <si>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</si>
  <si>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</si>
  <si>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</si>
  <si>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</si>
  <si>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</si>
  <si>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</si>
  <si>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</si>
  <si>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</si>
  <si>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</si>
  <si>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</si>
  <si>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</si>
  <si>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</si>
  <si>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</si>
  <si>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</si>
  <si>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</si>
  <si>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</si>
  <si>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</si>
  <si>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</si>
  <si>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</si>
  <si>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</si>
  <si>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</si>
  <si>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</si>
  <si>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</si>
  <si>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</si>
  <si>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</si>
  <si>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</si>
  <si>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</si>
  <si>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</si>
  <si>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</si>
  <si>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</si>
  <si>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</si>
  <si>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</si>
  <si>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</si>
  <si>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</si>
  <si>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</si>
  <si>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</si>
  <si>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</si>
  <si>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</si>
  <si>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</si>
  <si>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</si>
  <si>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</si>
  <si>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</si>
  <si>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</si>
  <si>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</si>
  <si>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</si>
  <si>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</si>
  <si>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</si>
  <si>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</si>
  <si>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</si>
  <si>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</si>
  <si>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</si>
  <si>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</si>
  <si>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</si>
  <si>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</si>
  <si>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</si>
  <si>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</si>
  <si>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</si>
  <si>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</si>
  <si>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</si>
  <si>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</si>
  <si>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</si>
  <si>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</si>
  <si>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</si>
  <si>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</si>
  <si>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</si>
  <si>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</si>
  <si>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</si>
  <si>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</si>
  <si>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</si>
  <si>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</si>
  <si>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</si>
  <si>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</si>
  <si>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</si>
  <si>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</si>
  <si>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</si>
  <si>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</si>
  <si>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</si>
  <si>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</si>
  <si>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</si>
  <si>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</si>
  <si>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</si>
  <si>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</si>
  <si>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</si>
  <si>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</si>
  <si>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</si>
  <si>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</si>
  <si>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</si>
  <si>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</si>
  <si>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</si>
  <si>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</si>
  <si>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</si>
  <si>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</si>
  <si>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</si>
  <si>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</si>
  <si>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</si>
  <si>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</si>
  <si>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</si>
  <si>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</si>
  <si>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</si>
  <si>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</si>
  <si>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</si>
  <si>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</si>
  <si>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</si>
  <si>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</si>
  <si>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</si>
  <si>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</si>
  <si>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</si>
  <si>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</si>
  <si>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</si>
  <si>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</si>
  <si>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</si>
  <si>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</si>
  <si>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</si>
  <si>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</si>
  <si>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</si>
  <si>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</si>
  <si>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</si>
  <si>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</si>
  <si>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</si>
  <si>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</si>
  <si>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</si>
  <si>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</si>
  <si>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</si>
  <si>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</si>
  <si>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</si>
  <si>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</si>
  <si>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</si>
  <si>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</si>
  <si>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</si>
  <si>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</si>
  <si>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</si>
  <si>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</si>
  <si>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</si>
  <si>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</si>
  <si>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</si>
  <si>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</si>
  <si>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</si>
  <si>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</si>
  <si>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</si>
  <si>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</si>
  <si>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</si>
  <si>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</si>
  <si>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</si>
  <si>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</si>
  <si>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</si>
  <si>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</si>
  <si>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</si>
  <si>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</si>
  <si>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</si>
  <si>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</si>
  <si>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</si>
  <si>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</si>
  <si>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</si>
  <si>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</si>
  <si>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</si>
  <si>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</si>
  <si>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</si>
  <si>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</si>
  <si>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</si>
  <si>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</si>
  <si>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</si>
  <si>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</si>
  <si>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</si>
  <si>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</si>
  <si>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</si>
  <si>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</si>
  <si>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</si>
  <si>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</si>
  <si>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</si>
  <si>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</si>
  <si>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</si>
  <si>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</si>
  <si>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</si>
  <si>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</si>
  <si>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</si>
  <si>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</si>
  <si>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</si>
  <si>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</si>
  <si>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</si>
  <si>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</si>
  <si>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</si>
  <si>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</si>
  <si>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</si>
  <si>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</si>
  <si>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</si>
  <si>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</si>
  <si>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</si>
  <si>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</si>
  <si>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</si>
  <si>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</si>
  <si>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</si>
  <si>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</si>
  <si>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</si>
  <si>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</si>
  <si>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</si>
  <si>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</si>
  <si>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</si>
  <si>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</si>
  <si>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</si>
  <si>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</si>
  <si>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</si>
  <si>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</si>
  <si>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</si>
  <si>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</si>
  <si>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</si>
  <si>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</si>
  <si>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</si>
  <si>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</si>
  <si>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</si>
  <si>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</si>
  <si>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</si>
  <si>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</si>
  <si>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</si>
  <si>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</si>
  <si>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</si>
  <si>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</si>
  <si>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</si>
  <si>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</si>
  <si>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</si>
  <si>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</si>
  <si>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</si>
  <si>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</si>
  <si>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</si>
  <si>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</si>
  <si>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</si>
  <si>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</si>
  <si>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</si>
  <si>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</si>
  <si>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</si>
  <si>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</si>
  <si>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</si>
  <si>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</si>
  <si>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</si>
  <si>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</si>
  <si>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</si>
  <si>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</si>
  <si>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</si>
  <si>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</si>
  <si>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</si>
  <si>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</si>
  <si>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</si>
  <si>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</si>
  <si>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</si>
  <si>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</si>
  <si>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</si>
  <si>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</si>
  <si>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</si>
  <si>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</si>
  <si>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</si>
  <si>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</si>
  <si>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</si>
  <si>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</si>
  <si>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</si>
  <si>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</si>
  <si>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</si>
  <si>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</si>
  <si>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</si>
  <si>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</si>
  <si>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</si>
  <si>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</si>
  <si>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</si>
  <si>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</si>
  <si>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</si>
  <si>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</si>
  <si>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</si>
  <si>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</si>
  <si>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</si>
  <si>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</si>
  <si>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</si>
  <si>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</si>
  <si>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</si>
  <si>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</si>
  <si>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</si>
  <si>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</si>
  <si>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</si>
  <si>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</si>
  <si>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</si>
  <si>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</si>
  <si>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</si>
  <si>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</si>
  <si>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</si>
  <si>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</si>
  <si>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</si>
  <si>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</si>
  <si>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</si>
  <si>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</si>
  <si>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</si>
  <si>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</si>
  <si>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</si>
  <si>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</si>
  <si>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</si>
  <si>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</si>
  <si>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</si>
  <si>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</si>
  <si>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</si>
  <si>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</si>
  <si>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</si>
  <si>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</si>
  <si>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</si>
  <si>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</si>
  <si>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</si>
  <si>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</si>
  <si>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</si>
  <si>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</si>
  <si>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</si>
  <si>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</si>
  <si>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</si>
  <si>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</si>
  <si>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</si>
  <si>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</si>
  <si>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</si>
  <si>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</si>
  <si>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</si>
  <si>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</si>
  <si>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</si>
  <si>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</si>
  <si>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</si>
  <si>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</si>
  <si>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</si>
  <si>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</si>
  <si>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</si>
  <si>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</si>
  <si>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</si>
  <si>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</si>
  <si>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</si>
  <si>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</si>
  <si>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</si>
  <si>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</si>
  <si>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</si>
  <si>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</si>
  <si>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</si>
  <si>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</si>
  <si>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</si>
  <si>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</si>
  <si>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</si>
  <si>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</si>
  <si>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</si>
  <si>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</si>
  <si>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</si>
  <si>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</si>
  <si>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</si>
  <si>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</si>
  <si>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</si>
  <si>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</si>
  <si>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</si>
  <si>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</si>
  <si>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</si>
  <si>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</si>
  <si>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</si>
  <si>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</si>
  <si>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</si>
  <si>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</si>
  <si>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</si>
  <si>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</si>
  <si>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</si>
  <si>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</si>
  <si>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</si>
  <si>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</si>
  <si>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</si>
  <si>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</si>
  <si>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</si>
  <si>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</si>
  <si>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</si>
  <si>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</si>
  <si>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</si>
  <si>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</si>
  <si>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</si>
  <si>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</si>
  <si>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</si>
  <si>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</si>
  <si>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</si>
  <si>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</si>
  <si>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</si>
  <si>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</si>
  <si>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</si>
  <si>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</si>
  <si>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</si>
  <si>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</si>
  <si>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</si>
  <si>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</si>
  <si>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</si>
  <si>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</si>
  <si>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</si>
  <si>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</si>
  <si>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</si>
  <si>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</si>
  <si>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</si>
  <si>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</si>
  <si>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</si>
  <si>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</si>
  <si>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</si>
  <si>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</si>
  <si>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</si>
  <si>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</si>
  <si>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</si>
  <si>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</si>
  <si>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</si>
  <si>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</si>
  <si>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</si>
  <si>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</si>
  <si>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</si>
  <si>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</si>
  <si>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</si>
  <si>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</si>
  <si>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</si>
  <si>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</si>
  <si>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</si>
  <si>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</si>
  <si>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</si>
  <si>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</si>
  <si>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</si>
  <si>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</si>
  <si>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</si>
  <si>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</si>
  <si>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</si>
  <si>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</si>
  <si>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</si>
  <si>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</si>
  <si>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</si>
  <si>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</si>
  <si>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</si>
  <si>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</si>
  <si>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</si>
  <si>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</si>
  <si>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</si>
  <si>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</si>
  <si>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</si>
  <si>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</si>
  <si>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</si>
  <si>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</si>
  <si>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</si>
  <si>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</si>
  <si>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</si>
  <si>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</si>
  <si>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</si>
  <si>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</si>
  <si>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</si>
  <si>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</si>
  <si>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</si>
  <si>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</si>
  <si>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</si>
  <si>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</si>
  <si>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</si>
  <si>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</si>
  <si>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</si>
  <si>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</si>
  <si>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</si>
  <si>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</si>
  <si>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</si>
  <si>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</si>
  <si>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</si>
  <si>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</si>
  <si>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</si>
  <si>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</si>
  <si>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</si>
  <si>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</si>
  <si>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</si>
  <si>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</si>
  <si>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</si>
  <si>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</si>
  <si>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</si>
  <si>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</si>
  <si>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</si>
  <si>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</si>
  <si>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</si>
  <si>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</si>
  <si>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</si>
  <si>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</si>
  <si>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</si>
  <si>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</si>
  <si>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</si>
  <si>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</si>
  <si>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</si>
  <si>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</si>
  <si>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</si>
  <si>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</si>
  <si>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</si>
  <si>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</si>
  <si>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</si>
  <si>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</si>
  <si>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</si>
  <si>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</si>
  <si>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</si>
  <si>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</si>
  <si>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</si>
  <si>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</si>
  <si>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</si>
  <si>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</si>
  <si>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</si>
  <si>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</si>
  <si>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</si>
  <si>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</si>
  <si>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</si>
  <si>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</si>
  <si>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</si>
  <si>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</si>
  <si>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</si>
  <si>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</si>
  <si>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</si>
  <si>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</si>
  <si>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</si>
  <si>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</si>
  <si>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</si>
  <si>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</si>
  <si>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</si>
  <si>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</si>
  <si>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</si>
  <si>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</si>
  <si>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</si>
  <si>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</si>
  <si>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</si>
  <si>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</si>
  <si>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</si>
  <si>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</si>
  <si>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</si>
  <si>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</si>
  <si>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</si>
  <si>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</si>
  <si>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</si>
  <si>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</si>
  <si>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</si>
  <si>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</si>
  <si>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</si>
  <si>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</si>
  <si>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</si>
  <si>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</si>
  <si>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</si>
  <si>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</si>
  <si>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</si>
  <si>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</si>
  <si>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</si>
  <si>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</si>
  <si>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</si>
  <si>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</si>
  <si>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</si>
  <si>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</si>
  <si>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</si>
  <si>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</si>
  <si>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</si>
  <si>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</si>
  <si>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</si>
  <si>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</si>
  <si>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</si>
  <si>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</si>
  <si>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</si>
  <si>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</si>
  <si>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</si>
  <si>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</si>
  <si>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</si>
  <si>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</si>
  <si>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</si>
  <si>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</si>
  <si>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</si>
  <si>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</si>
  <si>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</si>
  <si>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</si>
  <si>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</si>
  <si>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</si>
  <si>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</si>
  <si>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</si>
  <si>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</si>
  <si>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</si>
  <si>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</si>
  <si>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</si>
  <si>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</si>
  <si>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</si>
  <si>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</si>
  <si>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</si>
  <si>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</si>
  <si>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</si>
  <si>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</si>
  <si>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</si>
  <si>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</si>
  <si>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</si>
  <si>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</si>
  <si>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</si>
  <si>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</si>
  <si>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</si>
  <si>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</si>
  <si>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</si>
  <si>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</si>
  <si>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</si>
  <si>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</si>
  <si>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</si>
  <si>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</si>
  <si>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</si>
  <si>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</si>
  <si>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</si>
  <si>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</si>
  <si>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</si>
  <si>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</si>
  <si>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</si>
  <si>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</si>
  <si>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</si>
  <si>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</si>
  <si>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</si>
  <si>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</si>
  <si>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</si>
  <si>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</si>
  <si>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</si>
  <si>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</si>
  <si>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</si>
  <si>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</si>
  <si>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</si>
  <si>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</si>
  <si>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</si>
  <si>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</si>
  <si>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</si>
  <si>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</si>
  <si>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</si>
  <si>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</si>
  <si>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</si>
  <si>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</si>
  <si>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</si>
  <si>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</si>
  <si>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</si>
  <si>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</si>
  <si>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</si>
  <si>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</si>
  <si>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</si>
  <si>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</si>
  <si>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</si>
  <si>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</si>
  <si>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</si>
  <si>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</si>
  <si>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</si>
  <si>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</si>
  <si>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</si>
  <si>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</si>
  <si>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</si>
  <si>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</si>
  <si>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</si>
  <si>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</si>
  <si>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</si>
  <si>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</si>
  <si>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</si>
  <si>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</si>
  <si>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</si>
  <si>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</si>
  <si>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</si>
  <si>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</si>
  <si>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</si>
  <si>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</si>
  <si>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</si>
  <si>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</si>
  <si>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</si>
  <si>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</si>
  <si>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</si>
  <si>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</si>
  <si>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</si>
  <si>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</si>
  <si>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</si>
  <si>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</si>
  <si>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</si>
  <si>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</si>
  <si>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</si>
  <si>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</si>
  <si>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</si>
  <si>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</si>
  <si>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</si>
  <si>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</si>
  <si>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</si>
  <si>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</si>
  <si>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</si>
  <si>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</si>
  <si>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</si>
  <si>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</si>
  <si>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</si>
  <si>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</si>
  <si>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</si>
  <si>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</si>
  <si>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</si>
  <si>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</si>
  <si>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</si>
  <si>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</si>
  <si>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</si>
  <si>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</si>
  <si>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</si>
  <si>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</si>
  <si>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</si>
  <si>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</si>
  <si>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</si>
  <si>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</si>
  <si>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</si>
  <si>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</si>
  <si>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</si>
  <si>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</si>
  <si>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</si>
  <si>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</si>
  <si>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</si>
  <si>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</si>
  <si>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</si>
  <si>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</si>
  <si>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</si>
  <si>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</si>
  <si>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</si>
  <si>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</si>
  <si>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</si>
  <si>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</si>
  <si>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</si>
  <si>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</si>
  <si>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</si>
  <si>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</si>
  <si>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</si>
  <si>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</si>
  <si>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</si>
  <si>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</si>
  <si>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</si>
  <si>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</si>
  <si>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</si>
  <si>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</si>
  <si>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</si>
  <si>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</si>
  <si>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</si>
  <si>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</si>
  <si>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</si>
  <si>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</si>
  <si>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</si>
  <si>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</si>
  <si>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</si>
  <si>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</si>
  <si>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</si>
  <si>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</si>
  <si>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</si>
  <si>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</si>
  <si>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</si>
  <si>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</si>
  <si>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</si>
  <si>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</si>
  <si>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</si>
  <si>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</si>
  <si>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</si>
  <si>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</si>
  <si>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</si>
  <si>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</si>
  <si>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</si>
  <si>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</si>
  <si>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</si>
  <si>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</si>
  <si>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</si>
  <si>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</si>
  <si>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</si>
  <si>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</si>
  <si>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</si>
  <si>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</si>
  <si>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</si>
  <si>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</si>
  <si>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</si>
  <si>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</si>
  <si>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</si>
  <si>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</si>
  <si>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</si>
  <si>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</si>
  <si>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</si>
  <si>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</si>
  <si>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</si>
  <si>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</si>
  <si>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</si>
  <si>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</si>
  <si>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</si>
  <si>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</si>
  <si>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</si>
  <si>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</si>
  <si>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</si>
  <si>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</si>
  <si>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</si>
  <si>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</si>
  <si>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</si>
  <si>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</si>
  <si>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</si>
  <si>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</si>
  <si>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</si>
  <si>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</si>
  <si>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</si>
  <si>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</si>
  <si>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</si>
  <si>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</si>
  <si>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</si>
  <si>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</si>
  <si>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</si>
  <si>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</si>
  <si>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</si>
  <si>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</si>
  <si>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</si>
  <si>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</si>
  <si>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</si>
  <si>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</si>
  <si>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</si>
  <si>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</si>
  <si>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</si>
  <si>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</si>
  <si>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</si>
  <si>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</si>
  <si>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</si>
  <si>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</si>
  <si>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</si>
  <si>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</si>
  <si>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</si>
  <si>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</si>
  <si>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</si>
  <si>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</si>
  <si>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</si>
  <si>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</si>
  <si>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</si>
  <si>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</si>
  <si>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</si>
  <si>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</si>
  <si>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</si>
  <si>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</si>
  <si>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</si>
  <si>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</si>
  <si>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</si>
  <si>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</si>
  <si>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</si>
  <si>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</si>
  <si>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</si>
  <si>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</si>
  <si>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</si>
  <si>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</si>
  <si>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</si>
  <si>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</si>
  <si>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</si>
  <si>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</si>
  <si>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</si>
  <si>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</si>
  <si>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</si>
  <si>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</si>
  <si>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</si>
  <si>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</si>
  <si>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</si>
  <si>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</si>
  <si>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</si>
  <si>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</si>
  <si>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</si>
  <si>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</si>
  <si>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</si>
  <si>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</si>
  <si>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</si>
  <si>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</si>
  <si>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</si>
  <si>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</si>
  <si>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</si>
  <si>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</si>
  <si>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</si>
  <si>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</si>
  <si>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</si>
  <si>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</si>
  <si>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</si>
  <si>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</si>
  <si>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</si>
  <si>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</si>
  <si>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</si>
  <si>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</si>
  <si>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</si>
  <si>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</si>
  <si>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</si>
  <si>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</si>
  <si>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</si>
  <si>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</si>
  <si>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</si>
  <si>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</si>
  <si>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</si>
  <si>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</si>
  <si>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</si>
  <si>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</si>
  <si>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</si>
  <si>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</si>
  <si>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</si>
  <si>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</si>
  <si>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</si>
  <si>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</si>
  <si>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</si>
  <si>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</si>
  <si>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</si>
  <si>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</si>
  <si>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</si>
  <si>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</si>
  <si>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</si>
  <si>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</si>
  <si>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</si>
  <si>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</si>
  <si>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</si>
  <si>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</si>
  <si>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</si>
  <si>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</si>
  <si>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</si>
  <si>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</si>
  <si>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</si>
  <si>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</si>
  <si>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</si>
  <si>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</si>
  <si>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</si>
  <si>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</si>
  <si>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</si>
  <si>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</si>
  <si>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</si>
  <si>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</si>
  <si>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</si>
  <si>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</si>
  <si>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</si>
  <si>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</si>
  <si>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</si>
  <si>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</si>
  <si>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</si>
  <si>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</si>
  <si>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</si>
  <si>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</si>
  <si>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</si>
  <si>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</si>
  <si>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</si>
  <si>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</si>
  <si>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</si>
  <si>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</si>
  <si>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</si>
  <si>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</si>
  <si>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</si>
  <si>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</si>
  <si>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</si>
  <si>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</si>
  <si>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</si>
  <si>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</si>
  <si>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</si>
  <si>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</si>
  <si>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</si>
  <si>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</si>
  <si>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</si>
  <si>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</si>
  <si>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</si>
  <si>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</si>
  <si>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</si>
  <si>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</si>
  <si>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</si>
  <si>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</si>
  <si>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</si>
  <si>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</si>
  <si>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</si>
  <si>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</si>
  <si>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</si>
  <si>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</si>
  <si>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</si>
  <si>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</si>
  <si>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</si>
  <si>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</si>
  <si>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</si>
  <si>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</si>
  <si>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</si>
  <si>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</si>
  <si>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</si>
  <si>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</si>
  <si>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</si>
  <si>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</si>
  <si>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</si>
  <si>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</si>
  <si>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</si>
  <si>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</si>
  <si>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</si>
  <si>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</si>
  <si>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</si>
  <si>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</si>
  <si>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</si>
  <si>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</si>
  <si>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</si>
  <si>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</si>
  <si>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</si>
  <si>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</si>
  <si>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</si>
  <si>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</si>
  <si>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</si>
  <si>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</si>
  <si>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</si>
  <si>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</si>
  <si>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</si>
  <si>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</si>
  <si>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</si>
  <si>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</si>
  <si>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</si>
  <si>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</si>
  <si>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</si>
  <si>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</si>
  <si>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</si>
  <si>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</si>
  <si>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</si>
  <si>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</si>
  <si>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</si>
  <si>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</si>
  <si>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</si>
  <si>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</si>
  <si>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</si>
  <si>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</si>
  <si>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</si>
  <si>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</si>
  <si>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</si>
  <si>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</si>
  <si>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</si>
  <si>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</si>
  <si>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</si>
  <si>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</si>
  <si>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</si>
  <si>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</si>
  <si>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</si>
  <si>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</si>
  <si>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</si>
  <si>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</si>
  <si>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</si>
  <si>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</si>
  <si>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</si>
  <si>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</si>
  <si>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</si>
  <si>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</si>
  <si>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</si>
  <si>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</si>
  <si>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</si>
  <si>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</si>
  <si>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</si>
  <si>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</si>
  <si>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</si>
  <si>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</si>
  <si>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</si>
  <si>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</si>
  <si>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</si>
  <si>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</si>
  <si>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</si>
  <si>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</si>
  <si>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</si>
  <si>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</si>
  <si>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</si>
  <si>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</si>
  <si>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</si>
  <si>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</si>
  <si>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</si>
  <si>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</si>
  <si>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</si>
  <si>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</si>
  <si>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</si>
  <si>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</si>
  <si>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</si>
  <si>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</si>
  <si>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</si>
  <si>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</si>
  <si>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</si>
  <si>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</si>
  <si>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</si>
  <si>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</si>
  <si>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</si>
  <si>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</si>
  <si>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</si>
  <si>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</si>
  <si>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</si>
  <si>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</si>
  <si>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</si>
  <si>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</si>
  <si>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</si>
  <si>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</si>
  <si>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</si>
  <si>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</si>
  <si>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</si>
  <si>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</si>
  <si>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</si>
  <si>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</si>
  <si>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</si>
  <si>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</si>
  <si>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</si>
  <si>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</si>
  <si>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</si>
  <si>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</si>
  <si>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</si>
  <si>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</si>
  <si>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</si>
  <si>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</si>
  <si>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</si>
  <si>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</si>
  <si>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</si>
  <si>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</si>
  <si>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</si>
  <si>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</si>
  <si>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</si>
  <si>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</si>
  <si>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</si>
  <si>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</si>
  <si>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</si>
  <si>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</si>
  <si>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</si>
  <si>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</si>
  <si>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</si>
  <si>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</si>
  <si>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</si>
  <si>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</si>
  <si>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</si>
  <si>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</si>
  <si>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</si>
  <si>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</si>
  <si>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</si>
  <si>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</si>
  <si>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</si>
  <si>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</si>
  <si>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</si>
  <si>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</si>
  <si>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</si>
  <si>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</si>
  <si>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</si>
  <si>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</si>
  <si>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</si>
  <si>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</si>
  <si>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</si>
  <si>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</si>
  <si>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</si>
  <si>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</si>
  <si>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</si>
  <si>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</si>
  <si>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</si>
  <si>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</si>
  <si>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</si>
  <si>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</si>
  <si>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</si>
  <si>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</si>
  <si>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</si>
  <si>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</si>
  <si>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</si>
  <si>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</si>
  <si>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</si>
  <si>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</si>
  <si>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</si>
  <si>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</si>
  <si>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</si>
  <si>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</si>
  <si>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</si>
  <si>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</si>
  <si>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</si>
  <si>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</si>
  <si>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</si>
  <si>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</si>
  <si>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</si>
  <si>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</si>
  <si>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</si>
  <si>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</si>
  <si>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</si>
  <si>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</si>
  <si>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</si>
  <si>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</si>
  <si>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</si>
  <si>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</si>
  <si>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</si>
  <si>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</si>
  <si>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</si>
  <si>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</si>
  <si>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</si>
  <si>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</si>
  <si>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</si>
  <si>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</si>
  <si>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</si>
  <si>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</si>
  <si>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</si>
  <si>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</si>
  <si>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</si>
  <si>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</si>
  <si>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</si>
  <si>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</si>
  <si>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</si>
  <si>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</si>
  <si>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</si>
  <si>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</si>
  <si>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</si>
  <si>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</si>
  <si>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</si>
  <si>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</si>
  <si>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</si>
  <si>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</si>
  <si>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</si>
  <si>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</si>
  <si>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</si>
  <si>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</si>
  <si>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</si>
  <si>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</si>
  <si>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</si>
  <si>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</si>
  <si>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</si>
  <si>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</si>
  <si>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</si>
  <si>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</si>
  <si>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</si>
  <si>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</si>
  <si>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</si>
  <si>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</si>
  <si>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</si>
  <si>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</si>
  <si>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</si>
  <si>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</si>
  <si>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</si>
  <si>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</si>
  <si>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</si>
  <si>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</si>
  <si>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</si>
  <si>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</si>
  <si>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</si>
  <si>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</si>
  <si>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</si>
  <si>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</si>
  <si>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</si>
  <si>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</si>
  <si>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</si>
  <si>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</si>
  <si>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</si>
  <si>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</si>
  <si>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</si>
  <si>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</si>
  <si>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</si>
  <si>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</si>
  <si>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</si>
  <si>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</si>
  <si>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</si>
  <si>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</si>
  <si>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</si>
  <si>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</si>
  <si>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</si>
  <si>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</si>
  <si>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</si>
  <si>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</si>
  <si>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</si>
  <si>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</si>
  <si>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</si>
  <si>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</si>
  <si>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</si>
  <si>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</si>
  <si>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</si>
  <si>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</si>
  <si>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</si>
  <si>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</si>
  <si>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</si>
  <si>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</si>
  <si>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</si>
  <si>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</si>
  <si>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</si>
  <si>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</si>
  <si>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</si>
  <si>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</si>
  <si>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</si>
  <si>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</si>
  <si>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</si>
  <si>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</si>
  <si>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</si>
  <si>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</si>
  <si>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</si>
  <si>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</si>
  <si>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</si>
  <si>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</si>
  <si>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</si>
  <si>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</si>
  <si>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</si>
  <si>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</si>
  <si>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</si>
  <si>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</si>
  <si>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</si>
  <si>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</si>
  <si>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</si>
  <si>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</si>
  <si>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</si>
  <si>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</si>
  <si>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</si>
  <si>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</si>
  <si>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</si>
  <si>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</si>
  <si>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</si>
  <si>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</si>
  <si>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</si>
  <si>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</si>
  <si>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</si>
  <si>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</si>
  <si>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</si>
  <si>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</si>
  <si>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</si>
  <si>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</si>
  <si>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</si>
  <si>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</si>
  <si>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</si>
  <si>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</si>
  <si>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</si>
  <si>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</si>
  <si>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</si>
  <si>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</si>
  <si>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</si>
  <si>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</si>
  <si>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</si>
  <si>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</si>
  <si>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</si>
  <si>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</si>
  <si>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</si>
  <si>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</si>
  <si>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</si>
  <si>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</si>
  <si>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</si>
  <si>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</si>
  <si>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</si>
  <si>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</si>
  <si>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</si>
  <si>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</si>
  <si>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</si>
  <si>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</si>
  <si>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</si>
  <si>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</si>
  <si>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</si>
  <si>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</si>
  <si>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</si>
  <si>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</si>
  <si>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</si>
  <si>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</si>
  <si>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</si>
  <si>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</si>
  <si>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</si>
  <si>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</si>
  <si>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</si>
  <si>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</si>
  <si>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</si>
  <si>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</si>
  <si>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</si>
  <si>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</si>
  <si>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</si>
  <si>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</si>
  <si>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</si>
  <si>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</si>
  <si>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</si>
  <si>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</si>
  <si>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</si>
  <si>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</si>
  <si>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</si>
  <si>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</si>
  <si>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</si>
  <si>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</si>
  <si>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</si>
  <si>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</si>
  <si>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</si>
  <si>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</si>
  <si>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</si>
  <si>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</si>
  <si>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</si>
  <si>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</si>
  <si>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</si>
  <si>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</si>
  <si>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</si>
  <si>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</si>
  <si>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</si>
  <si>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</si>
  <si>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</si>
  <si>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</si>
  <si>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</si>
  <si>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</si>
  <si>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</si>
  <si>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</si>
  <si>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</si>
  <si>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</si>
  <si>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</si>
  <si>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</si>
  <si>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</si>
  <si>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</si>
  <si>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</si>
  <si>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</si>
  <si>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</si>
  <si>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</si>
  <si>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</si>
  <si>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</si>
  <si>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</si>
  <si>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</si>
  <si>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</si>
  <si>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</si>
  <si>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</si>
  <si>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</si>
  <si>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</si>
  <si>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</si>
  <si>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</si>
  <si>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</si>
  <si>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</si>
  <si>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</si>
  <si>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</si>
  <si>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</si>
  <si>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</si>
  <si>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</si>
  <si>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</si>
  <si>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</si>
  <si>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</si>
  <si>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</si>
  <si>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</si>
  <si>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</si>
  <si>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</si>
  <si>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</si>
  <si>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</si>
  <si>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</si>
  <si>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</si>
  <si>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</si>
  <si>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</si>
  <si>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</si>
  <si>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</si>
  <si>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</si>
  <si>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</si>
  <si>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</si>
  <si>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</si>
  <si>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</si>
  <si>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</si>
  <si>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</si>
  <si>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</si>
  <si>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</si>
  <si>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</si>
  <si>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</si>
  <si>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</si>
  <si>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</si>
  <si>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</si>
  <si>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</si>
  <si>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</si>
  <si>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</si>
  <si>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</si>
  <si>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</si>
  <si>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</si>
  <si>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</si>
  <si>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</si>
  <si>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</si>
  <si>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</si>
  <si>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</si>
  <si>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</si>
  <si>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</si>
  <si>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</si>
  <si>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</si>
  <si>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</si>
  <si>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</si>
  <si>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</si>
  <si>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</si>
  <si>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</si>
  <si>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</si>
  <si>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</si>
  <si>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</si>
  <si>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</si>
  <si>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</si>
  <si>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</si>
  <si>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</si>
  <si>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</si>
  <si>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</si>
  <si>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</si>
  <si>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</si>
  <si>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</si>
  <si>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</si>
  <si>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</si>
  <si>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</si>
  <si>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</si>
  <si>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</si>
  <si>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</si>
  <si>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</si>
  <si>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</si>
  <si>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</si>
  <si>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</si>
  <si>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</si>
  <si>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</si>
  <si>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</si>
  <si>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</si>
  <si>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</si>
  <si>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</si>
  <si>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</si>
  <si>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</si>
  <si>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</si>
  <si>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</si>
  <si>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</si>
  <si>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</si>
  <si>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</si>
  <si>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</si>
  <si>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</si>
  <si>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</si>
  <si>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</si>
  <si>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</si>
  <si>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</si>
  <si>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</si>
  <si>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</si>
  <si>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</si>
  <si>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</si>
  <si>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</si>
  <si>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</si>
  <si>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</si>
  <si>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</si>
  <si>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</si>
  <si>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</si>
  <si>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</si>
  <si>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</si>
  <si>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</si>
  <si>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</si>
  <si>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</si>
  <si>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</si>
  <si>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</si>
  <si>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</si>
  <si>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</si>
  <si>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</si>
  <si>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</si>
  <si>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</si>
  <si>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</si>
  <si>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</si>
  <si>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</si>
  <si>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</si>
  <si>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</si>
  <si>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</si>
  <si>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</si>
  <si>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</si>
  <si>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</si>
  <si>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</si>
  <si>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</si>
  <si>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</si>
  <si>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</si>
  <si>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</si>
  <si>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</si>
  <si>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</si>
  <si>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</si>
  <si>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</si>
  <si>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</si>
  <si>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</si>
  <si>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</si>
  <si>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</si>
  <si>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</si>
  <si>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</si>
  <si>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</si>
  <si>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</si>
  <si>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</si>
  <si>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</si>
  <si>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</si>
  <si>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</si>
  <si>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</si>
  <si>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</si>
  <si>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</si>
  <si>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</si>
  <si>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</si>
  <si>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</si>
  <si>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</si>
  <si>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</si>
  <si>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</si>
  <si>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</si>
  <si>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</si>
  <si>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</si>
  <si>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</si>
  <si>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</si>
  <si>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</si>
  <si>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</si>
  <si>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</si>
  <si>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</si>
  <si>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</si>
  <si>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</si>
  <si>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</si>
  <si>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</si>
  <si>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</si>
  <si>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</si>
  <si>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</si>
  <si>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</si>
  <si>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</si>
  <si>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</si>
  <si>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</si>
  <si>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</si>
  <si>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</si>
  <si>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</si>
  <si>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</si>
  <si>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</si>
  <si>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</si>
  <si>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</si>
  <si>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</si>
  <si>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</si>
  <si>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</si>
  <si>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</si>
  <si>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</si>
  <si>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</si>
  <si>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</si>
  <si>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</si>
  <si>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</si>
  <si>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</si>
  <si>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</si>
  <si>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</si>
  <si>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</si>
  <si>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</si>
  <si>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</si>
  <si>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</si>
  <si>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</si>
  <si>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</si>
  <si>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</si>
  <si>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</si>
  <si>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</si>
  <si>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</si>
  <si>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</si>
  <si>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</si>
  <si>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</si>
  <si>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</si>
  <si>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</si>
  <si>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</si>
  <si>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</si>
  <si>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</si>
  <si>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</si>
  <si>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</si>
  <si>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</si>
  <si>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</si>
  <si>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</si>
  <si>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</si>
  <si>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</si>
  <si>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</si>
  <si>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</si>
  <si>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</si>
  <si>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</si>
  <si>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</si>
  <si>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</si>
  <si>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</si>
  <si>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</si>
  <si>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</si>
  <si>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</si>
  <si>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</si>
  <si>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</si>
  <si>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</si>
  <si>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</si>
  <si>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</si>
  <si>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</si>
  <si>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</si>
  <si>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</si>
  <si>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</si>
  <si>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</si>
  <si>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</si>
  <si>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</si>
  <si>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</si>
  <si>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</si>
  <si>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</si>
  <si>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</si>
  <si>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</si>
  <si>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</si>
  <si>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</si>
  <si>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</si>
  <si>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</si>
  <si>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</si>
  <si>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</si>
  <si>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</si>
  <si>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</si>
  <si>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</si>
  <si>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</si>
  <si>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</si>
  <si>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</si>
  <si>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</si>
  <si>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</si>
  <si>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</si>
  <si>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</si>
  <si>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</si>
  <si>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</si>
  <si>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</si>
  <si>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</si>
  <si>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</si>
  <si>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</si>
  <si>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</si>
  <si>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</si>
  <si>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</si>
  <si>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</si>
  <si>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</si>
  <si>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</si>
  <si>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</si>
  <si>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</si>
  <si>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</si>
  <si>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</si>
  <si>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</si>
  <si>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</si>
  <si>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</si>
  <si>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</si>
  <si>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</si>
  <si>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</si>
  <si>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</si>
  <si>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</si>
  <si>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</si>
  <si>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</si>
  <si>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</si>
  <si>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</si>
  <si>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</si>
  <si>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</si>
  <si>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</si>
  <si>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</si>
  <si>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</si>
  <si>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</si>
  <si>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</si>
  <si>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</si>
  <si>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</si>
  <si>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</si>
  <si>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</si>
  <si>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</si>
  <si>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</si>
  <si>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</si>
  <si>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</si>
  <si>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</si>
  <si>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</si>
  <si>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</si>
  <si>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</si>
  <si>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</si>
  <si>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</si>
  <si>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</si>
  <si>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</si>
  <si>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</si>
  <si>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</si>
  <si>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</si>
  <si>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</si>
  <si>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</si>
  <si>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</si>
  <si>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</si>
  <si>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</si>
  <si>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</si>
  <si>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</si>
  <si>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</si>
  <si>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</si>
  <si>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</si>
  <si>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</si>
  <si>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</si>
  <si>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</si>
  <si>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</si>
  <si>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</si>
  <si>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</si>
  <si>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</si>
  <si>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</si>
  <si>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</si>
  <si>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</si>
  <si>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</si>
  <si>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</si>
  <si>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</si>
  <si>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</si>
  <si>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</si>
  <si>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</si>
  <si>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</si>
  <si>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</si>
  <si>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</si>
  <si>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</si>
  <si>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</si>
  <si>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</si>
  <si>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</si>
  <si>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</si>
  <si>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</si>
  <si>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</si>
  <si>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</si>
  <si>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</si>
  <si>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</si>
  <si>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</si>
  <si>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</si>
  <si>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</si>
  <si>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</si>
  <si>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</si>
  <si>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</si>
  <si>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</si>
  <si>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</si>
  <si>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</si>
  <si>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</si>
  <si>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</si>
  <si>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</si>
  <si>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</si>
  <si>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</si>
  <si>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</si>
  <si>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</si>
  <si>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</si>
  <si>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</si>
  <si>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</si>
  <si>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</si>
  <si>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</si>
  <si>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</si>
  <si>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</si>
  <si>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</si>
  <si>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</si>
  <si>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</si>
  <si>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</si>
  <si>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</si>
  <si>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</si>
  <si>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</si>
  <si>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</si>
  <si>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</si>
  <si>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</si>
  <si>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</si>
  <si>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</si>
  <si>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</si>
  <si>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</si>
  <si>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</si>
  <si>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</si>
  <si>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</si>
  <si>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</si>
  <si>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</si>
  <si>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</si>
  <si>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</si>
  <si>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</si>
  <si>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</si>
  <si>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</si>
  <si>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</si>
  <si>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</si>
  <si>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</si>
  <si>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</si>
  <si>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</si>
  <si>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</si>
  <si>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</si>
  <si>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</si>
  <si>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</si>
  <si>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</si>
  <si>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</si>
  <si>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</si>
  <si>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</si>
  <si>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</si>
  <si>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</si>
  <si>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</si>
  <si>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</si>
  <si>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</si>
  <si>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</si>
  <si>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</si>
  <si>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</si>
  <si>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</si>
  <si>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</si>
  <si>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</si>
  <si>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</si>
  <si>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</si>
  <si>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</si>
  <si>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</si>
  <si>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</si>
  <si>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</si>
  <si>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</si>
  <si>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</si>
  <si>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</si>
  <si>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</si>
  <si>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</si>
  <si>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</si>
  <si>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</si>
  <si>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</si>
  <si>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</si>
  <si>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</si>
  <si>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</si>
  <si>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</si>
  <si>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</si>
  <si>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</si>
  <si>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</si>
  <si>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</si>
  <si>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</si>
  <si>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</si>
  <si>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</si>
  <si>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</si>
  <si>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</si>
  <si>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</si>
  <si>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</si>
  <si>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</si>
  <si>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</si>
  <si>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</si>
  <si>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</si>
  <si>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</si>
  <si>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</si>
  <si>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</si>
  <si>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</si>
  <si>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</si>
  <si>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</si>
  <si>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</si>
  <si>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</si>
  <si>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</si>
  <si>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</si>
  <si>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</si>
  <si>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</si>
  <si>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</si>
  <si>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</si>
  <si>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</si>
  <si>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</si>
  <si>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</si>
  <si>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</si>
  <si>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</si>
  <si>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</si>
  <si>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</si>
  <si>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</si>
  <si>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</si>
  <si>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</si>
  <si>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</si>
  <si>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</si>
  <si>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</si>
  <si>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</si>
  <si>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</si>
  <si>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</si>
  <si>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</si>
  <si>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</si>
  <si>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</si>
  <si>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</si>
  <si>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</si>
  <si>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</si>
  <si>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</si>
  <si>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</si>
  <si>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</si>
  <si>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</si>
  <si>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</si>
  <si>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</si>
  <si>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</si>
  <si>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</si>
  <si>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</si>
  <si>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</si>
  <si>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</si>
  <si>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</si>
  <si>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</si>
  <si>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</si>
  <si>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</si>
  <si>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</si>
  <si>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</si>
  <si>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</si>
  <si>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</si>
  <si>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</si>
  <si>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</si>
  <si>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</si>
  <si>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</si>
  <si>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</si>
  <si>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</si>
  <si>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</si>
  <si>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</si>
  <si>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</si>
  <si>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</si>
  <si>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</si>
  <si>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</si>
  <si>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</si>
  <si>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</si>
  <si>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</si>
  <si>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</si>
  <si>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</si>
  <si>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</si>
  <si>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</si>
  <si>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</si>
  <si>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</si>
  <si>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</si>
  <si>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</si>
  <si>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</si>
  <si>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</si>
  <si>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</si>
  <si>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</si>
  <si>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</si>
  <si>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</si>
  <si>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</si>
  <si>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</si>
  <si>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</si>
  <si>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</si>
  <si>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</si>
  <si>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</si>
  <si>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</si>
  <si>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</si>
  <si>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</si>
  <si>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</si>
  <si>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</si>
  <si>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</si>
  <si>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</si>
  <si>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</si>
  <si>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</si>
  <si>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</si>
  <si>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</si>
  <si>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</si>
  <si>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</si>
  <si>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</si>
  <si>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</si>
  <si>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</si>
  <si>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</si>
  <si>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</si>
  <si>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</si>
  <si>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</si>
  <si>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</si>
  <si>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</si>
  <si>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</si>
  <si>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</si>
  <si>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</si>
  <si>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</si>
  <si>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</si>
  <si>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</si>
  <si>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</si>
  <si>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</si>
  <si>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</si>
  <si>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</si>
  <si>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</si>
  <si>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</si>
  <si>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</si>
  <si>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</si>
  <si>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</si>
  <si>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</si>
  <si>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</si>
  <si>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</si>
  <si>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</si>
  <si>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</si>
  <si>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</si>
  <si>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</si>
  <si>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</si>
  <si>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</si>
  <si>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</si>
  <si>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</si>
  <si>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</si>
  <si>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</si>
  <si>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</si>
  <si>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</si>
  <si>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</si>
  <si>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</si>
  <si>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</si>
  <si>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</si>
  <si>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</si>
  <si>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</si>
  <si>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</si>
  <si>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</si>
  <si>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</si>
  <si>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</si>
  <si>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</si>
  <si>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</si>
  <si>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</si>
  <si>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</si>
  <si>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</si>
  <si>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</si>
  <si>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</si>
  <si>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</si>
  <si>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</si>
  <si>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</si>
  <si>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</si>
  <si>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</si>
  <si>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</si>
  <si>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</si>
  <si>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</si>
  <si>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</si>
  <si>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</si>
  <si>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</si>
  <si>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</si>
  <si>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</si>
  <si>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</si>
  <si>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</si>
  <si>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</si>
  <si>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</si>
  <si>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</si>
  <si>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</si>
  <si>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</si>
  <si>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</si>
  <si>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</si>
  <si>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</si>
  <si>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</si>
  <si>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</si>
  <si>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</si>
  <si>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</si>
  <si>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</si>
  <si>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</si>
  <si>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</si>
  <si>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</si>
  <si>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</si>
  <si>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</si>
  <si>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</si>
  <si>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</si>
  <si>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</si>
  <si>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</si>
  <si>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</si>
  <si>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</si>
  <si>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</si>
  <si>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</si>
  <si>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</si>
  <si>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</si>
  <si>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</si>
  <si>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</si>
  <si>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</si>
  <si>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</si>
  <si>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</si>
  <si>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</si>
  <si>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</si>
  <si>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</si>
  <si>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</si>
  <si>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</si>
  <si>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</si>
  <si>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</si>
  <si>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</si>
  <si>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</si>
  <si>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</si>
  <si>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</si>
  <si>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</si>
  <si>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</si>
  <si>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</si>
  <si>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</si>
  <si>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</si>
  <si>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</si>
  <si>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</si>
  <si>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</si>
  <si>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</si>
  <si>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</si>
  <si>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</si>
  <si>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</si>
  <si>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</si>
  <si>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</si>
  <si>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</si>
  <si>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</si>
  <si>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</si>
  <si>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</si>
  <si>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</si>
  <si>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</si>
  <si>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</si>
  <si>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</si>
  <si>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</si>
  <si>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</si>
  <si>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</si>
  <si>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</si>
  <si>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</si>
  <si>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</si>
  <si>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</si>
  <si>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</si>
  <si>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</si>
  <si>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</si>
  <si>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</si>
  <si>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</si>
  <si>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</si>
  <si>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</si>
  <si>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</si>
  <si>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</si>
  <si>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</si>
  <si>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</si>
  <si>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</si>
  <si>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</si>
  <si>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</si>
  <si>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</si>
  <si>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</si>
  <si>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</si>
  <si>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</si>
  <si>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</si>
  <si>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</si>
  <si>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</si>
  <si>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</si>
  <si>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</si>
  <si>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</si>
  <si>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</si>
  <si>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</si>
  <si>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</si>
  <si>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</si>
  <si>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</si>
  <si>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</si>
  <si>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</si>
  <si>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</si>
  <si>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</si>
  <si>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</si>
  <si>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</si>
  <si>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</si>
  <si>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</si>
  <si>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</si>
  <si>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</si>
  <si>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</si>
  <si>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</si>
  <si>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</si>
  <si>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</si>
  <si>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</si>
  <si>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</si>
  <si>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</si>
  <si>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</si>
  <si>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</si>
  <si>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</si>
  <si>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</si>
  <si>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</si>
  <si>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</si>
  <si>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</si>
  <si>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</si>
  <si>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</si>
  <si>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</si>
  <si>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</si>
  <si>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</si>
  <si>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</si>
  <si>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</si>
  <si>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</si>
  <si>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</si>
  <si>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</si>
  <si>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</si>
  <si>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</si>
  <si>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</si>
  <si>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</si>
  <si>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</si>
  <si>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</si>
  <si>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</si>
  <si>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</si>
  <si>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</si>
  <si>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</si>
  <si>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</si>
  <si>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</si>
  <si>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</si>
  <si>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</si>
  <si>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</si>
  <si>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</si>
  <si>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</si>
  <si>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</si>
  <si>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</si>
  <si>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</si>
  <si>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</si>
  <si>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</si>
  <si>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</si>
  <si>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</si>
  <si>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</si>
  <si>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</si>
  <si>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</si>
  <si>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</si>
  <si>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</si>
  <si>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</si>
  <si>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</si>
  <si>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</si>
  <si>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</si>
  <si>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</si>
  <si>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</si>
  <si>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</si>
  <si>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</si>
  <si>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</si>
  <si>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</si>
  <si>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</si>
  <si>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</si>
  <si>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</si>
  <si>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</si>
  <si>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</si>
  <si>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</si>
  <si>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</si>
  <si>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</si>
  <si>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</si>
  <si>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</si>
  <si>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</si>
  <si>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</si>
  <si>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</si>
  <si>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</si>
  <si>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</si>
  <si>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</si>
  <si>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</si>
  <si>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</si>
  <si>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</si>
  <si>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</si>
  <si>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</si>
  <si>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</si>
  <si>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</si>
  <si>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</si>
  <si>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</si>
  <si>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</si>
  <si>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</si>
  <si>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</si>
  <si>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</si>
  <si>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</si>
  <si>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</si>
  <si>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</si>
  <si>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</si>
  <si>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</si>
  <si>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</si>
  <si>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</si>
  <si>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</si>
  <si>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</si>
  <si>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</si>
  <si>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</si>
  <si>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</si>
  <si>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</si>
  <si>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</si>
  <si>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</si>
  <si>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</si>
  <si>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</si>
  <si>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</si>
  <si>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</si>
  <si>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</si>
  <si>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</si>
  <si>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</si>
  <si>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</si>
  <si>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</si>
  <si>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</si>
  <si>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</si>
  <si>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</si>
  <si>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</si>
  <si>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</si>
  <si>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</si>
  <si>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</si>
  <si>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</si>
  <si>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</si>
  <si>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</si>
  <si>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</si>
  <si>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</si>
  <si>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</si>
  <si>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</si>
  <si>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</si>
  <si>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</si>
  <si>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</si>
  <si>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</si>
  <si>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</si>
  <si>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</si>
  <si>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</si>
  <si>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</si>
  <si>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</si>
  <si>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</si>
  <si>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</si>
  <si>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</si>
  <si>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</si>
  <si>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</si>
  <si>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</si>
  <si>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</si>
  <si>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</si>
  <si>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</si>
  <si>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</si>
  <si>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</si>
  <si>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</si>
  <si>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</si>
  <si>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</si>
  <si>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</si>
  <si>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</si>
  <si>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</si>
  <si>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</si>
  <si>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</si>
  <si>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</si>
  <si>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</si>
  <si>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</si>
  <si>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</si>
  <si>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</si>
  <si>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</si>
  <si>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</si>
  <si>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</si>
  <si>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</si>
  <si>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</si>
  <si>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</si>
  <si>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</si>
  <si>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</si>
  <si>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</si>
  <si>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</si>
  <si>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</si>
  <si>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</si>
  <si>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</si>
  <si>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</si>
  <si>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</si>
  <si>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</si>
  <si>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</si>
  <si>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</si>
  <si>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</si>
  <si>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</si>
  <si>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</si>
  <si>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</si>
  <si>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</si>
  <si>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</si>
  <si>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</si>
  <si>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</si>
  <si>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</si>
  <si>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</si>
  <si>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</si>
  <si>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</si>
  <si>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</si>
  <si>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</si>
  <si>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</si>
  <si>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</si>
  <si>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</si>
  <si>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</si>
  <si>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</si>
  <si>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</si>
  <si>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</si>
  <si>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</si>
  <si>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</si>
  <si>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</si>
  <si>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</si>
  <si>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</si>
  <si>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</si>
  <si>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</si>
  <si>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</si>
  <si>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</si>
  <si>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</si>
  <si>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</si>
  <si>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</si>
  <si>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</si>
  <si>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</si>
  <si>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</si>
  <si>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</si>
  <si>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</si>
  <si>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</si>
  <si>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</si>
  <si>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</si>
  <si>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</si>
  <si>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</si>
  <si>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</si>
  <si>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</si>
  <si>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</si>
  <si>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</si>
  <si>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</si>
  <si>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</si>
  <si>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</si>
  <si>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</si>
  <si>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</si>
  <si>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</si>
  <si>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</si>
  <si>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</si>
  <si>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</si>
  <si>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</si>
  <si>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</si>
  <si>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</si>
  <si>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</si>
  <si>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</si>
  <si>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</si>
  <si>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</si>
  <si>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</si>
  <si>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</si>
  <si>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</si>
  <si>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</si>
  <si>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</si>
  <si>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</si>
  <si>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</si>
  <si>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</si>
  <si>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</si>
  <si>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</si>
  <si>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</si>
  <si>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</si>
  <si>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</si>
  <si>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</si>
  <si>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</si>
  <si>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</si>
  <si>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</si>
  <si>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</si>
  <si>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</si>
  <si>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</si>
  <si>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</si>
  <si>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</si>
  <si>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</si>
  <si>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</si>
  <si>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</si>
  <si>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</si>
  <si>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</si>
  <si>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</si>
  <si>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</si>
  <si>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</si>
  <si>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</si>
  <si>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</si>
  <si>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</si>
  <si>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</si>
  <si>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</si>
  <si>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</si>
  <si>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</si>
  <si>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</si>
  <si>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</si>
  <si>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</si>
  <si>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</si>
  <si>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</si>
  <si>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</si>
  <si>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</si>
  <si>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</si>
  <si>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</si>
  <si>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</si>
  <si>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</si>
  <si>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</si>
  <si>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</si>
  <si>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</si>
  <si>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</si>
  <si>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</si>
  <si>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</si>
  <si>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</si>
  <si>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</si>
  <si>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</si>
  <si>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</si>
  <si>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</si>
  <si>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</si>
  <si>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</si>
  <si>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</si>
  <si>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</si>
  <si>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</si>
  <si>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</si>
  <si>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</si>
  <si>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</si>
  <si>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</si>
  <si>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</si>
  <si>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</si>
  <si>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</si>
  <si>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</si>
  <si>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</si>
  <si>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</si>
  <si>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</si>
  <si>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</si>
  <si>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</si>
  <si>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</si>
  <si>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</si>
  <si>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</si>
  <si>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</si>
  <si>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</si>
  <si>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</si>
  <si>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</si>
  <si>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</si>
  <si>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</si>
  <si>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</si>
  <si>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</si>
  <si>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</si>
  <si>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</si>
  <si>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</si>
  <si>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</si>
  <si>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</si>
  <si>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</si>
  <si>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</si>
  <si>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</si>
  <si>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</si>
  <si>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</si>
  <si>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</si>
  <si>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</si>
  <si>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</si>
  <si>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</si>
  <si>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</si>
  <si>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</si>
  <si>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</si>
  <si>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</si>
  <si>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</si>
  <si>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</si>
  <si>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</si>
  <si>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</si>
  <si>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</si>
  <si>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</si>
  <si>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</si>
  <si>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</si>
  <si>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</si>
  <si>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</si>
  <si>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</si>
  <si>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</si>
  <si>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</si>
  <si>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</si>
  <si>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</si>
  <si>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</si>
  <si>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</si>
  <si>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</si>
  <si>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</si>
  <si>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</si>
  <si>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</si>
  <si>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</si>
  <si>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</si>
  <si>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</si>
  <si>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</si>
  <si>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</si>
  <si>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</si>
  <si>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</si>
  <si>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</si>
  <si>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</si>
  <si>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</si>
  <si>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</si>
  <si>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</si>
  <si>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</si>
  <si>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</si>
  <si>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</si>
  <si>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</si>
  <si>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</si>
  <si>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</si>
  <si>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</si>
  <si>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</si>
  <si>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</si>
  <si>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</si>
  <si>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</si>
  <si>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</si>
  <si>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</si>
  <si>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</si>
  <si>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</si>
  <si>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</si>
  <si>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</si>
  <si>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</si>
  <si>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</si>
  <si>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</si>
  <si>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</si>
  <si>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</si>
  <si>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</si>
  <si>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</si>
  <si>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</si>
  <si>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</si>
  <si>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</si>
  <si>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</si>
  <si>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</si>
  <si>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</si>
  <si>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</si>
  <si>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</si>
  <si>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</si>
  <si>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</si>
  <si>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</si>
  <si>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</si>
  <si>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</si>
  <si>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</si>
  <si>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</si>
  <si>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</si>
  <si>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</si>
  <si>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</si>
  <si>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</si>
  <si>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</si>
  <si>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</si>
  <si>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</si>
  <si>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</si>
  <si>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</si>
  <si>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</si>
  <si>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</si>
  <si>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</si>
  <si>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</si>
  <si>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</si>
  <si>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</si>
  <si>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</si>
  <si>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</si>
  <si>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</si>
  <si>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</si>
  <si>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</si>
  <si>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</si>
  <si>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</si>
  <si>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</si>
  <si>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</si>
  <si>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</si>
  <si>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</si>
  <si>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</si>
  <si>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</si>
  <si>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</si>
  <si>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</si>
  <si>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</si>
  <si>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</si>
  <si>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</si>
  <si>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</si>
  <si>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</si>
  <si>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</si>
  <si>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</si>
  <si>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</si>
  <si>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</si>
  <si>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</si>
  <si>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</si>
  <si>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</si>
  <si>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</si>
  <si>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</si>
  <si>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</si>
  <si>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</si>
  <si>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</si>
  <si>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</si>
  <si>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</si>
  <si>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</si>
  <si>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</si>
  <si>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</si>
  <si>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</si>
  <si>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</si>
  <si>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</si>
  <si>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</si>
  <si>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</si>
  <si>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</si>
  <si>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</si>
  <si>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</si>
  <si>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</si>
  <si>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</si>
  <si>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</si>
  <si>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</si>
  <si>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</si>
  <si>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</si>
  <si>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</si>
  <si>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</si>
  <si>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</si>
  <si>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</si>
  <si>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</si>
  <si>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</si>
  <si>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</si>
  <si>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</si>
  <si>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</si>
  <si>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</si>
  <si>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</si>
  <si>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</si>
  <si>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</si>
  <si>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</si>
  <si>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</si>
  <si>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</si>
  <si>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</si>
  <si>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</si>
  <si>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</si>
  <si>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</si>
  <si>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</si>
  <si>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</si>
  <si>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</si>
  <si>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</si>
  <si>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</si>
  <si>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</si>
  <si>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</si>
  <si>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</si>
  <si>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</si>
  <si>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</si>
  <si>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</si>
  <si>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</si>
  <si>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</si>
  <si>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</si>
  <si>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</si>
  <si>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</si>
  <si>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</si>
  <si>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</si>
  <si>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</si>
  <si>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</si>
  <si>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</si>
  <si>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</si>
  <si>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</si>
  <si>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</si>
  <si>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</si>
  <si>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</si>
  <si>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</si>
  <si>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</si>
  <si>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</si>
  <si>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</si>
  <si>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</si>
  <si>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</si>
  <si>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</si>
  <si>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</si>
  <si>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</si>
  <si>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</si>
  <si>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</si>
  <si>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</si>
  <si>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</si>
  <si>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</si>
  <si>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</si>
  <si>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</si>
  <si>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</si>
  <si>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</si>
  <si>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</si>
  <si>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</si>
  <si>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</si>
  <si>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</si>
  <si>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</si>
  <si>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</si>
  <si>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</si>
  <si>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</si>
  <si>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</si>
  <si>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</si>
  <si>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</si>
  <si>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</si>
  <si>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</si>
  <si>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</si>
  <si>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</si>
  <si>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</si>
  <si>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</si>
  <si>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</si>
  <si>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</si>
  <si>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</si>
  <si>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</si>
  <si>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</si>
  <si>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</si>
  <si>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</si>
  <si>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</si>
  <si>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</si>
  <si>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</si>
  <si>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</si>
  <si>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</si>
  <si>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</si>
  <si>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</si>
  <si>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</si>
  <si>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</si>
  <si>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</si>
  <si>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</si>
  <si>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</si>
  <si>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</si>
  <si>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</si>
  <si>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</si>
  <si>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</si>
  <si>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</si>
  <si>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</si>
  <si>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</si>
  <si>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</si>
  <si>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</si>
  <si>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</si>
  <si>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</si>
  <si>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</si>
  <si>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</si>
  <si>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</si>
  <si>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</si>
  <si>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</si>
  <si>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</si>
  <si>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</si>
  <si>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</si>
  <si>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</si>
  <si>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</si>
  <si>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</si>
  <si>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</si>
  <si>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</si>
  <si>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</si>
  <si>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</si>
  <si>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</si>
  <si>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</si>
  <si>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</si>
  <si>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</si>
  <si>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</si>
  <si>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</si>
  <si>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</si>
  <si>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</si>
  <si>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</si>
  <si>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</si>
  <si>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</si>
  <si>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</si>
  <si>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</si>
  <si>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</si>
  <si>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</si>
  <si>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</si>
  <si>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</si>
  <si>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</si>
  <si>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</si>
  <si>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</si>
  <si>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</si>
  <si>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</si>
  <si>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</si>
  <si>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</si>
  <si>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</si>
  <si>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</si>
  <si>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</si>
  <si>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</si>
  <si>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</si>
  <si>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</si>
  <si>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</si>
  <si>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</si>
  <si>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</si>
  <si>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</si>
  <si>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</si>
  <si>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</si>
  <si>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</si>
  <si>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</si>
  <si>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</si>
  <si>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</si>
  <si>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</si>
  <si>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</si>
  <si>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</si>
  <si>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</si>
  <si>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</si>
  <si>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</si>
  <si>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</si>
  <si>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</si>
  <si>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</si>
  <si>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</si>
  <si>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</si>
  <si>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</si>
  <si>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</si>
  <si>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</si>
  <si>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</si>
  <si>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</si>
  <si>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</si>
  <si>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</si>
  <si>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</si>
  <si>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</si>
  <si>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</si>
  <si>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</si>
  <si>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</si>
  <si>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</si>
  <si>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</si>
  <si>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</si>
  <si>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</si>
  <si>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</si>
  <si>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</si>
  <si>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</si>
  <si>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</si>
  <si>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</si>
  <si>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</si>
  <si>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</si>
  <si>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</si>
  <si>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</si>
  <si>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</si>
  <si>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</si>
  <si>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</si>
  <si>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</si>
  <si>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</si>
  <si>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</si>
  <si>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</si>
  <si>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</si>
  <si>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</si>
  <si>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</si>
  <si>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</si>
  <si>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</si>
  <si>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</si>
  <si>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</si>
  <si>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</si>
  <si>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</si>
  <si>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</si>
  <si>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</si>
  <si>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</si>
  <si>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</si>
  <si>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</si>
  <si>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</si>
  <si>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</si>
  <si>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</si>
  <si>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</si>
  <si>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</si>
  <si>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</si>
  <si>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</si>
  <si>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</si>
  <si>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</si>
  <si>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</si>
  <si>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</si>
  <si>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</si>
  <si>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</si>
  <si>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</si>
  <si>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</si>
  <si>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</si>
  <si>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</si>
  <si>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</si>
  <si>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</si>
  <si>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</si>
  <si>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</si>
  <si>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</si>
  <si>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</si>
  <si>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</si>
  <si>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</si>
  <si>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</si>
  <si>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</si>
  <si>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</si>
  <si>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</si>
  <si>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</si>
  <si>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</si>
  <si>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</si>
  <si>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</si>
  <si>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</si>
  <si>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</si>
  <si>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</si>
  <si>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</si>
  <si>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</si>
  <si>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</si>
  <si>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</si>
  <si>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</si>
  <si>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</si>
  <si>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</si>
  <si>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</si>
  <si>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</si>
  <si>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</si>
  <si>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</si>
  <si>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</si>
  <si>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</si>
  <si>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</si>
  <si>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</si>
  <si>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</si>
  <si>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</si>
  <si>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</si>
  <si>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</si>
  <si>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</si>
  <si>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</si>
  <si>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</si>
  <si>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</si>
  <si>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</si>
  <si>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</si>
  <si>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</si>
  <si>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</si>
  <si>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</si>
  <si>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</si>
  <si>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</si>
  <si>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</si>
  <si>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</si>
  <si>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</si>
  <si>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</si>
  <si>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</si>
  <si>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</si>
  <si>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</si>
  <si>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</si>
  <si>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</si>
  <si>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</si>
  <si>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</si>
  <si>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</si>
  <si>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</si>
  <si>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</si>
  <si>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</si>
  <si>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</si>
  <si>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</si>
  <si>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</si>
  <si>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</si>
  <si>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</si>
  <si>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</si>
  <si>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</si>
  <si>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</si>
  <si>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</si>
  <si>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</si>
  <si>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</si>
  <si>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</si>
  <si>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</si>
  <si>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</si>
  <si>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</si>
  <si>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</si>
  <si>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</si>
  <si>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</si>
  <si>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</si>
  <si>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</si>
  <si>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</si>
  <si>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</si>
  <si>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</si>
  <si>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</si>
  <si>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</si>
  <si>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</si>
  <si>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</si>
  <si>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</si>
  <si>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</si>
  <si>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</si>
  <si>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</si>
  <si>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</si>
  <si>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</si>
  <si>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</si>
  <si>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</si>
  <si>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</si>
  <si>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</si>
  <si>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</si>
  <si>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</si>
  <si>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</si>
  <si>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</si>
  <si>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</si>
  <si>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</si>
  <si>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</si>
  <si>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</si>
  <si>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</si>
  <si>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</si>
  <si>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</si>
  <si>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</si>
  <si>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</si>
  <si>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</si>
  <si>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</si>
  <si>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</si>
  <si>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</si>
  <si>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</si>
  <si>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</si>
  <si>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</si>
  <si>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</si>
  <si>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</si>
  <si>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</si>
  <si>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</si>
  <si>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</si>
  <si>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</si>
  <si>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</si>
  <si>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</si>
  <si>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</si>
  <si>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</si>
  <si>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</si>
  <si>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</si>
  <si>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</si>
  <si>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</si>
  <si>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</si>
  <si>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</si>
  <si>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</si>
  <si>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</si>
  <si>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</si>
  <si>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</si>
  <si>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</si>
  <si>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</si>
  <si>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</si>
  <si>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</si>
  <si>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</si>
  <si>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</si>
  <si>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</si>
  <si>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</si>
  <si>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</si>
  <si>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</si>
  <si>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</si>
  <si>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</si>
  <si>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</si>
  <si>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</si>
  <si>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</si>
  <si>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</si>
  <si>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</si>
  <si>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</si>
  <si>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</si>
  <si>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</si>
  <si>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</si>
  <si>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</si>
  <si>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</si>
  <si>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</si>
  <si>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</si>
  <si>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</si>
  <si>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</si>
  <si>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</si>
  <si>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</si>
  <si>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</si>
  <si>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</si>
  <si>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</si>
  <si>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</si>
  <si>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</si>
  <si>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</si>
  <si>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</si>
  <si>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</si>
  <si>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</si>
  <si>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</si>
  <si>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</si>
  <si>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</si>
  <si>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</si>
  <si>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</si>
  <si>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</si>
  <si>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</si>
  <si>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</si>
  <si>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</si>
  <si>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</si>
  <si>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</si>
  <si>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</si>
  <si>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</si>
  <si>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</si>
  <si>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</si>
  <si>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</si>
  <si>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</si>
  <si>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</si>
  <si>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</si>
  <si>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</si>
  <si>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</si>
  <si>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</si>
  <si>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</si>
  <si>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</si>
  <si>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</si>
  <si>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</si>
  <si>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</si>
  <si>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</si>
  <si>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</si>
  <si>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</si>
  <si>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</si>
  <si>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</si>
  <si>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</si>
  <si>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</si>
  <si>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</si>
  <si>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</si>
  <si>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</si>
  <si>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</si>
  <si>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</si>
  <si>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</si>
  <si>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</si>
  <si>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</si>
  <si>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</si>
  <si>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</si>
  <si>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</si>
  <si>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</si>
  <si>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</si>
  <si>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</si>
  <si>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</si>
  <si>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</si>
  <si>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</si>
  <si>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</si>
  <si>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</si>
  <si>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</si>
  <si>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</si>
  <si>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</si>
  <si>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</si>
  <si>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</si>
  <si>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</si>
  <si>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</si>
  <si>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</si>
  <si>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</si>
  <si>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</si>
  <si>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</si>
  <si>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</si>
  <si>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</si>
  <si>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</si>
  <si>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</si>
  <si>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</si>
  <si>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</si>
  <si>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</si>
  <si>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</si>
  <si>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</si>
  <si>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</si>
  <si>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</si>
  <si>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</si>
  <si>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</si>
  <si>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</si>
  <si>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</si>
  <si>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</si>
  <si>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</si>
  <si>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</si>
  <si>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</si>
  <si>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</si>
  <si>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</si>
  <si>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</si>
  <si>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</si>
  <si>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</si>
  <si>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</si>
  <si>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</si>
  <si>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</si>
  <si>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</si>
  <si>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</si>
  <si>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</si>
  <si>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</si>
  <si>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</si>
  <si>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</si>
  <si>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</si>
  <si>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</si>
  <si>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</si>
  <si>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</si>
  <si>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</si>
  <si>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</si>
  <si>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</si>
  <si>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</si>
  <si>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</si>
  <si>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</si>
  <si>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</si>
  <si>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</si>
  <si>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</si>
  <si>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</si>
  <si>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</si>
  <si>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</si>
  <si>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</si>
  <si>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</si>
  <si>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</si>
  <si>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</si>
  <si>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</si>
  <si>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</si>
  <si>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</si>
  <si>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</si>
  <si>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</si>
  <si>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</si>
  <si>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</si>
  <si>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</si>
  <si>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</si>
  <si>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</si>
  <si>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</si>
  <si>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</si>
  <si>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</si>
  <si>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</si>
  <si>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</si>
  <si>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</si>
  <si>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</si>
  <si>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</si>
  <si>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</si>
  <si>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</si>
  <si>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</si>
  <si>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</si>
  <si>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</si>
  <si>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</si>
  <si>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</si>
  <si>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</si>
  <si>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</si>
  <si>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</si>
  <si>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</si>
  <si>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</si>
  <si>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</si>
  <si>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</si>
  <si>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</si>
  <si>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</si>
  <si>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</si>
  <si>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</si>
  <si>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</si>
  <si>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</si>
  <si>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</si>
  <si>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</si>
  <si>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</si>
  <si>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</si>
  <si>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</si>
  <si>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</si>
  <si>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</si>
  <si>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</si>
  <si>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</si>
  <si>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</si>
  <si>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</si>
  <si>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</si>
  <si>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</si>
  <si>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</si>
  <si>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</si>
  <si>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</si>
  <si>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</si>
  <si>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</si>
  <si>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</si>
  <si>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</si>
  <si>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</si>
  <si>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</si>
  <si>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</si>
  <si>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</si>
  <si>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</si>
  <si>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</si>
  <si>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</si>
  <si>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</si>
  <si>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</si>
  <si>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</si>
  <si>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</si>
  <si>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</si>
  <si>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</si>
  <si>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</si>
  <si>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</si>
  <si>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</si>
  <si>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</si>
  <si>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</si>
  <si>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</si>
  <si>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</si>
  <si>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</si>
  <si>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</si>
  <si>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</si>
  <si>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</si>
  <si>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</si>
  <si>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</si>
  <si>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</si>
  <si>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</si>
  <si>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</si>
  <si>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</si>
  <si>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</si>
  <si>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</si>
  <si>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</si>
  <si>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</si>
  <si>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</si>
  <si>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</si>
  <si>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</si>
  <si>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</si>
  <si>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</si>
  <si>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</si>
  <si>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</si>
  <si>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</si>
  <si>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</si>
  <si>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</si>
  <si>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</si>
  <si>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</si>
  <si>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</si>
  <si>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</si>
  <si>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</si>
  <si>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</si>
  <si>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</si>
  <si>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</si>
  <si>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</si>
  <si>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</si>
  <si>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</si>
  <si>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</si>
  <si>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</si>
  <si>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</si>
  <si>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</si>
  <si>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</si>
  <si>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</si>
  <si>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</si>
  <si>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</si>
  <si>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</si>
  <si>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</si>
  <si>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</si>
  <si>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</si>
  <si>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</si>
  <si>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</si>
  <si>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</si>
  <si>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</si>
  <si>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</si>
  <si>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</si>
  <si>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</si>
  <si>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</si>
  <si>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</si>
  <si>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</si>
  <si>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</si>
  <si>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</si>
  <si>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</si>
  <si>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</si>
  <si>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</si>
  <si>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</si>
  <si>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</si>
  <si>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</si>
  <si>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</si>
  <si>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</si>
  <si>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</si>
  <si>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</si>
  <si>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</si>
  <si>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</si>
  <si>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</si>
  <si>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</si>
  <si>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</si>
  <si>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</si>
  <si>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</si>
  <si>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</si>
  <si>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</si>
  <si>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</si>
  <si>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</si>
  <si>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</si>
  <si>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</si>
  <si>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</si>
  <si>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</si>
  <si>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</si>
  <si>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</si>
  <si>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</si>
  <si>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</si>
  <si>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</si>
  <si>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</si>
  <si>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</si>
  <si>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</si>
  <si>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</si>
  <si>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</si>
  <si>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</si>
  <si>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</si>
  <si>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</si>
  <si>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</si>
  <si>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</si>
  <si>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</si>
  <si>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</si>
  <si>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</si>
  <si>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</si>
  <si>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</si>
  <si>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</si>
  <si>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</si>
  <si>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</si>
  <si>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</si>
  <si>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</si>
  <si>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</si>
  <si>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</si>
  <si>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</si>
  <si>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</si>
  <si>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</si>
  <si>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</si>
  <si>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</si>
  <si>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</si>
  <si>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</si>
  <si>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</si>
  <si>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</si>
  <si>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</si>
  <si>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</si>
  <si>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</si>
  <si>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</si>
  <si>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</si>
  <si>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</si>
  <si>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</si>
  <si>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</si>
  <si>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</si>
  <si>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</si>
  <si>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</si>
  <si>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</si>
  <si>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</si>
  <si>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</si>
  <si>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</si>
  <si>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</si>
  <si>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</si>
  <si>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</si>
  <si>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</si>
  <si>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</si>
  <si>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</si>
  <si>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</si>
  <si>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</si>
  <si>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</si>
  <si>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</si>
  <si>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</si>
  <si>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</si>
  <si>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</si>
  <si>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</si>
  <si>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</si>
  <si>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</si>
  <si>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</si>
  <si>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</si>
  <si>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</si>
  <si>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</si>
  <si>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</si>
  <si>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</si>
  <si>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</si>
  <si>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</si>
  <si>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</si>
  <si>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</si>
  <si>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</si>
  <si>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</si>
  <si>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</si>
  <si>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</si>
  <si>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</si>
  <si>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</si>
  <si>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</si>
  <si>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</si>
  <si>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</si>
  <si>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</si>
  <si>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</si>
  <si>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</si>
  <si>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</si>
  <si>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</si>
  <si>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</si>
  <si>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</si>
  <si>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</si>
  <si>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</si>
  <si>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</si>
  <si>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</si>
  <si>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</si>
  <si>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</si>
  <si>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</si>
  <si>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</si>
  <si>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</si>
  <si>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</si>
  <si>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</si>
  <si>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</si>
  <si>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</si>
  <si>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</si>
  <si>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</si>
  <si>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</si>
  <si>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</si>
  <si>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</si>
  <si>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</si>
  <si>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</si>
  <si>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</si>
  <si>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</si>
  <si>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</si>
  <si>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</si>
  <si>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</si>
  <si>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</si>
  <si>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</si>
  <si>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</si>
  <si>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</si>
  <si>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</si>
  <si>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</si>
  <si>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</si>
  <si>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</si>
  <si>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</si>
  <si>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</si>
  <si>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</si>
  <si>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</si>
  <si>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</si>
  <si>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</si>
  <si>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</si>
  <si>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</si>
  <si>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</si>
  <si>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</si>
  <si>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</si>
  <si>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</si>
  <si>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</si>
  <si>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</si>
  <si>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</si>
  <si>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</si>
  <si>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</si>
  <si>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</si>
  <si>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</si>
  <si>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</si>
  <si>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</si>
  <si>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</si>
  <si>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</si>
  <si>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</si>
  <si>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</si>
  <si>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</si>
  <si>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</si>
  <si>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</si>
  <si>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</si>
  <si>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</si>
  <si>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</si>
  <si>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</si>
  <si>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</si>
  <si>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</si>
  <si>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</si>
  <si>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</si>
  <si>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</si>
  <si>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</si>
  <si>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</si>
  <si>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</si>
  <si>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</si>
  <si>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</si>
  <si>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</si>
  <si>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</si>
  <si>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</si>
  <si>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</si>
  <si>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</si>
  <si>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</si>
  <si>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</si>
  <si>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</si>
  <si>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</si>
  <si>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</si>
  <si>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</si>
  <si>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</si>
  <si>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</si>
  <si>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</si>
  <si>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</si>
  <si>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</si>
  <si>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</si>
  <si>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</si>
  <si>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</si>
  <si>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</si>
  <si>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</si>
  <si>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</si>
  <si>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</si>
  <si>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</si>
  <si>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</si>
  <si>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</si>
  <si>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</si>
  <si>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</si>
  <si>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</si>
  <si>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</si>
  <si>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</si>
  <si>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</si>
  <si>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</si>
  <si>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</si>
  <si>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</si>
  <si>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</si>
  <si>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</si>
  <si>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</si>
  <si>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</si>
  <si>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</si>
  <si>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</si>
  <si>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</si>
  <si>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</si>
  <si>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</si>
  <si>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</si>
  <si>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</si>
  <si>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</si>
  <si>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</si>
  <si>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</si>
  <si>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</si>
  <si>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</si>
  <si>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</si>
  <si>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</si>
  <si>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</si>
  <si>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</si>
  <si>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</si>
  <si>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</si>
  <si>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</si>
  <si>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</si>
  <si>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</si>
  <si>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</si>
  <si>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</si>
  <si>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</si>
  <si>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</si>
  <si>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</si>
  <si>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</si>
  <si>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</si>
  <si>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</si>
  <si>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</si>
  <si>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</si>
  <si>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</si>
  <si>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</si>
  <si>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</si>
  <si>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</si>
  <si>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</si>
  <si>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</si>
  <si>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</si>
  <si>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</si>
  <si>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</si>
  <si>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</si>
  <si>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</si>
  <si>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</si>
  <si>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</si>
  <si>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</si>
  <si>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</si>
  <si>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</si>
  <si>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</si>
  <si>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</si>
  <si>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</si>
  <si>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</si>
  <si>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</si>
  <si>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</si>
  <si>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</si>
  <si>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</si>
  <si>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</si>
  <si>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</si>
  <si>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</si>
  <si>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</si>
  <si>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</si>
  <si>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</si>
  <si>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</si>
  <si>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</si>
  <si>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</si>
  <si>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</si>
  <si>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</si>
  <si>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</si>
  <si>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</si>
  <si>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</si>
  <si>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</si>
  <si>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</si>
  <si>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</si>
  <si>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</si>
  <si>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</si>
  <si>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</si>
  <si>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</si>
  <si>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</si>
  <si>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</si>
  <si>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</si>
  <si>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</si>
  <si>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</si>
  <si>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</si>
  <si>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</si>
  <si>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</si>
  <si>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</si>
  <si>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</si>
  <si>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</si>
  <si>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</si>
  <si>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</si>
  <si>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</si>
  <si>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</si>
  <si>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</si>
  <si>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</si>
  <si>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</si>
  <si>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</si>
  <si>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</si>
  <si>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</si>
  <si>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</si>
  <si>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</si>
  <si>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</si>
  <si>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</si>
  <si>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</si>
  <si>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</si>
  <si>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</si>
  <si>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</si>
  <si>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</si>
  <si>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</si>
  <si>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</si>
  <si>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</si>
  <si>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</si>
  <si>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</si>
  <si>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</si>
  <si>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</si>
  <si>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</si>
  <si>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</si>
  <si>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</si>
  <si>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</si>
  <si>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</si>
  <si>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</si>
  <si>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</si>
  <si>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</si>
  <si>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</si>
  <si>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</si>
  <si>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</si>
  <si>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</si>
  <si>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</si>
  <si>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</si>
  <si>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</si>
  <si>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</si>
  <si>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</si>
  <si>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</si>
  <si>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</si>
  <si>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</si>
  <si>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</si>
  <si>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</si>
  <si>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</si>
  <si>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</si>
  <si>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</si>
  <si>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</si>
  <si>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</si>
  <si>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</si>
  <si>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</si>
  <si>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</si>
  <si>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</si>
  <si>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</si>
  <si>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</si>
  <si>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</si>
  <si>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</si>
  <si>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</si>
  <si>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</si>
  <si>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</si>
  <si>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</si>
  <si>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</si>
  <si>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</si>
  <si>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</si>
  <si>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</si>
  <si>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</si>
  <si>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</si>
  <si>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</si>
  <si>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</si>
  <si>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</si>
  <si>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</si>
  <si>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</si>
  <si>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</si>
  <si>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</si>
  <si>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</si>
  <si>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</si>
  <si>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</si>
  <si>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</si>
  <si>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</si>
  <si>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</si>
  <si>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</si>
  <si>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</si>
  <si>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</si>
  <si>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</si>
  <si>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</si>
  <si>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</si>
  <si>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</si>
  <si>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</si>
  <si>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</si>
  <si>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</si>
  <si>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</si>
  <si>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</si>
  <si>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</si>
  <si>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</si>
  <si>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</si>
  <si>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</si>
  <si>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</si>
  <si>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</si>
  <si>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</si>
  <si>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</si>
  <si>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</si>
  <si>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</si>
  <si>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</si>
  <si>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</si>
  <si>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</si>
  <si>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</si>
  <si>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</si>
  <si>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</si>
  <si>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</si>
  <si>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</si>
  <si>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</si>
  <si>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</si>
  <si>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</si>
  <si>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</si>
  <si>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</si>
  <si>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</si>
  <si>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</si>
  <si>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</si>
  <si>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</si>
  <si>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</si>
  <si>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</si>
  <si>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</si>
  <si>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</si>
  <si>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</si>
  <si>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</si>
  <si>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</si>
  <si>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</si>
  <si>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</si>
  <si>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</si>
  <si>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</si>
  <si>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</si>
  <si>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</si>
  <si>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</si>
  <si>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</si>
  <si>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</si>
  <si>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</si>
  <si>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</si>
  <si>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</si>
  <si>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</si>
  <si>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</si>
  <si>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</si>
  <si>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</si>
  <si>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</si>
  <si>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</si>
  <si>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</si>
  <si>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</si>
  <si>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</si>
  <si>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</si>
  <si>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</si>
  <si>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</si>
  <si>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</si>
  <si>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</si>
  <si>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</si>
  <si>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</si>
  <si>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</si>
  <si>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</si>
  <si>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</si>
  <si>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</si>
  <si>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</si>
  <si>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</si>
  <si>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</si>
  <si>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</si>
  <si>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</si>
  <si>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</si>
  <si>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</si>
  <si>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</si>
  <si>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</si>
  <si>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</si>
  <si>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</si>
  <si>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</si>
  <si>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</si>
  <si>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</si>
  <si>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</si>
  <si>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</si>
  <si>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</si>
  <si>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</si>
  <si>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</si>
  <si>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</si>
  <si>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</si>
  <si>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</si>
  <si>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</si>
  <si>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</si>
  <si>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</si>
  <si>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</si>
  <si>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</si>
  <si>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</si>
  <si>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</si>
  <si>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</si>
  <si>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</si>
  <si>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</si>
  <si>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</si>
  <si>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</si>
  <si>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</si>
  <si>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</si>
  <si>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</si>
  <si>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</si>
  <si>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</si>
  <si>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</si>
  <si>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</si>
  <si>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</si>
  <si>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</si>
  <si>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</si>
  <si>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</si>
  <si>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</si>
  <si>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</si>
  <si>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</si>
  <si>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</si>
  <si>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</si>
  <si>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</si>
  <si>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</si>
  <si>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</si>
  <si>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</si>
  <si>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</si>
  <si>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</si>
  <si>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</si>
  <si>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</si>
  <si>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</si>
  <si>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</si>
  <si>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</si>
  <si>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</si>
  <si>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</si>
  <si>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</si>
  <si>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</si>
  <si>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</si>
  <si>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</si>
  <si>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</si>
  <si>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</si>
  <si>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</si>
  <si>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</si>
  <si>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</si>
  <si>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</si>
  <si>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</si>
  <si>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</si>
  <si>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</si>
  <si>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</si>
  <si>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</si>
  <si>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</si>
  <si>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</si>
  <si>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</si>
  <si>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</si>
  <si>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</si>
  <si>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</si>
  <si>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</si>
  <si>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</si>
  <si>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</si>
  <si>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</si>
  <si>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</si>
  <si>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</si>
  <si>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</si>
  <si>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</si>
  <si>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</si>
  <si>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</si>
  <si>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</si>
  <si>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</si>
  <si>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</si>
  <si>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</si>
  <si>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</si>
  <si>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</si>
  <si>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</si>
  <si>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</si>
  <si>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</si>
  <si>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</si>
  <si>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</si>
  <si>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</si>
  <si>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</si>
  <si>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</si>
  <si>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</si>
  <si>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</si>
  <si>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</si>
  <si>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</si>
  <si>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</si>
  <si>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</si>
  <si>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</si>
  <si>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</si>
  <si>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</si>
  <si>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</si>
  <si>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</si>
  <si>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</si>
  <si>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</si>
  <si>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</si>
  <si>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</si>
  <si>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</si>
  <si>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</si>
  <si>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</si>
  <si>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</si>
  <si>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</si>
  <si>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</si>
  <si>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</si>
  <si>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</si>
  <si>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</si>
  <si>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</si>
  <si>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</si>
  <si>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</si>
  <si>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</si>
  <si>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</si>
  <si>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</si>
  <si>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</si>
  <si>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</si>
  <si>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</si>
  <si>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</si>
  <si>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</si>
  <si>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</si>
  <si>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</si>
  <si>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</si>
  <si>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</si>
  <si>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</si>
  <si>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</si>
  <si>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</si>
  <si>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</si>
  <si>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</si>
  <si>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</si>
  <si>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</si>
  <si>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</si>
  <si>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</si>
  <si>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</si>
  <si>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</si>
  <si>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</si>
  <si>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</si>
  <si>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</si>
  <si>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</si>
  <si>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</si>
  <si>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</si>
  <si>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</si>
  <si>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</si>
  <si>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</si>
  <si>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</si>
  <si>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</si>
  <si>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</si>
  <si>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</si>
  <si>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</si>
  <si>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</si>
  <si>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</si>
  <si>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</si>
  <si>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</si>
  <si>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</si>
  <si>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</si>
  <si>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</si>
  <si>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</si>
  <si>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</si>
  <si>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</si>
  <si>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</si>
  <si>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</si>
  <si>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</si>
  <si>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</si>
  <si>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</si>
  <si>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</si>
  <si>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</si>
  <si>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</si>
  <si>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</si>
  <si>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</si>
  <si>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</si>
  <si>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</si>
  <si>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</si>
  <si>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</si>
  <si>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</si>
  <si>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</si>
  <si>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</si>
  <si>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</si>
  <si>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</si>
  <si>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</si>
  <si>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</si>
  <si>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</si>
  <si>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</si>
  <si>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</si>
  <si>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</si>
  <si>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</si>
  <si>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</si>
  <si>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</si>
  <si>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</si>
  <si>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</si>
  <si>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</si>
  <si>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</si>
  <si>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</si>
  <si>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</si>
  <si>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</si>
  <si>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</si>
  <si>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</si>
  <si>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</si>
  <si>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</si>
  <si>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</si>
  <si>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</si>
  <si>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</si>
  <si>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</si>
  <si>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</si>
  <si>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</si>
  <si>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</si>
  <si>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</si>
  <si>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</si>
  <si>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</si>
  <si>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</si>
  <si>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</si>
  <si>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</si>
  <si>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</si>
  <si>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</si>
  <si>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</si>
  <si>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</si>
  <si>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</si>
  <si>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</si>
  <si>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</si>
  <si>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</si>
  <si>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</si>
  <si>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</si>
  <si>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</si>
  <si>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</si>
  <si>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</si>
  <si>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</si>
  <si>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</si>
  <si>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</si>
  <si>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</si>
  <si>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</si>
  <si>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</si>
  <si>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</si>
  <si>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</si>
  <si>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</si>
  <si>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</si>
  <si>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</si>
  <si>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</si>
  <si>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</si>
  <si>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</si>
  <si>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</si>
  <si>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</si>
  <si>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</si>
  <si>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</si>
  <si>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</si>
  <si>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</si>
  <si>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</si>
  <si>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</si>
  <si>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</si>
  <si>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</si>
  <si>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</si>
  <si>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</si>
  <si>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</si>
  <si>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</si>
  <si>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</si>
  <si>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</si>
  <si>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</si>
  <si>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</si>
  <si>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</si>
  <si>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</si>
  <si>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</si>
  <si>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</si>
  <si>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</si>
  <si>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</si>
  <si>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</si>
  <si>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</si>
  <si>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</si>
  <si>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</si>
  <si>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</si>
  <si>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</si>
  <si>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</si>
  <si>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</si>
  <si>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</si>
  <si>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</si>
  <si>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</si>
  <si>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</si>
  <si>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</si>
  <si>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</si>
  <si>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</si>
  <si>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</si>
  <si>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</si>
  <si>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</si>
  <si>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</si>
  <si>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</si>
  <si>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</si>
  <si>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</si>
  <si>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</si>
  <si>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</si>
  <si>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</si>
  <si>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</si>
  <si>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</si>
  <si>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</si>
  <si>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</si>
  <si>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</si>
  <si>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</si>
  <si>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</si>
  <si>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</si>
  <si>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</si>
  <si>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</si>
  <si>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</si>
  <si>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</si>
  <si>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</si>
  <si>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</si>
  <si>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</si>
  <si>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</si>
  <si>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</si>
  <si>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</si>
  <si>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</si>
  <si>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</si>
  <si>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</si>
  <si>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</si>
  <si>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</si>
  <si>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</si>
  <si>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</si>
  <si>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</si>
  <si>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</si>
  <si>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</si>
  <si>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</si>
  <si>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</si>
  <si>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</si>
  <si>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</si>
  <si>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</si>
  <si>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</si>
  <si>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</si>
  <si>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</si>
  <si>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</si>
  <si>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</si>
  <si>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</si>
  <si>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</si>
  <si>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</si>
  <si>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</si>
  <si>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</si>
  <si>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</si>
  <si>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</si>
  <si>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</si>
  <si>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</si>
  <si>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</si>
  <si>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</si>
  <si>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</si>
  <si>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</si>
  <si>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</si>
  <si>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</si>
  <si>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</si>
  <si>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</si>
  <si>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</si>
  <si>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</si>
  <si>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</si>
  <si>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</si>
  <si>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</si>
  <si>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</si>
  <si>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</si>
  <si>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</si>
  <si>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</si>
  <si>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</si>
  <si>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</si>
  <si>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</si>
  <si>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</si>
  <si>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</si>
  <si>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</si>
  <si>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</si>
  <si>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</si>
  <si>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</si>
  <si>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</si>
  <si>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</si>
  <si>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</si>
  <si>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</si>
  <si>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</si>
  <si>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</si>
  <si>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</si>
  <si>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</si>
  <si>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</si>
  <si>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</si>
  <si>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</si>
  <si>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</si>
  <si>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</si>
  <si>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</si>
  <si>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</si>
  <si>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</si>
  <si>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</si>
  <si>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</si>
  <si>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</si>
  <si>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</si>
  <si>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</si>
  <si>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</si>
  <si>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</si>
  <si>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</si>
  <si>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</si>
  <si>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</si>
  <si>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</si>
  <si>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</si>
  <si>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</si>
  <si>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</si>
  <si>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</si>
  <si>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</si>
  <si>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</si>
  <si>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</si>
  <si>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</si>
  <si>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</si>
  <si>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</si>
  <si>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</si>
  <si>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</si>
  <si>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</si>
  <si>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</si>
  <si>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</si>
  <si>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</si>
  <si>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</si>
  <si>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</si>
  <si>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</si>
  <si>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</si>
  <si>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</si>
  <si>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</si>
  <si>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</si>
  <si>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</si>
  <si>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</si>
  <si>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</si>
  <si>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</si>
  <si>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</si>
  <si>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</si>
  <si>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</si>
  <si>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</si>
  <si>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</si>
  <si>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</si>
  <si>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</si>
  <si>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</si>
  <si>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</si>
  <si>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</si>
  <si>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</si>
  <si>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</si>
  <si>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</si>
  <si>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</si>
  <si>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</si>
  <si>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</si>
  <si>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</si>
  <si>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</si>
  <si>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</si>
  <si>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</si>
  <si>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</si>
  <si>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</si>
  <si>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</si>
  <si>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</si>
  <si>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</si>
  <si>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</si>
  <si>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</si>
  <si>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</si>
  <si>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</si>
  <si>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</si>
  <si>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</si>
  <si>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</si>
  <si>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</si>
  <si>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</si>
  <si>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</si>
  <si>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</si>
  <si>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</si>
  <si>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</si>
  <si>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</si>
  <si>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</si>
  <si>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</si>
  <si>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</si>
  <si>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</si>
  <si>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</si>
  <si>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</si>
  <si>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</si>
  <si>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</si>
  <si>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</si>
  <si>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</si>
  <si>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</si>
  <si>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</si>
  <si>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</si>
  <si>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</si>
  <si>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</si>
  <si>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</si>
  <si>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</si>
  <si>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</si>
  <si>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</si>
  <si>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</si>
  <si>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</si>
  <si>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</si>
  <si>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</si>
  <si>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</si>
  <si>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</si>
  <si>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</si>
  <si>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</si>
  <si>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</si>
  <si>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</si>
  <si>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</si>
  <si>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</si>
  <si>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</si>
  <si>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</si>
  <si>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</si>
  <si>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</si>
  <si>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</si>
  <si>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</si>
  <si>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</si>
  <si>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</si>
  <si>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</si>
  <si>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</si>
  <si>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</si>
  <si>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</si>
  <si>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</si>
  <si>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</si>
  <si>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</si>
  <si>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</si>
  <si>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</si>
  <si>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</si>
  <si>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</si>
  <si>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</si>
  <si>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</si>
  <si>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</si>
  <si>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</si>
  <si>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</si>
  <si>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</si>
  <si>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</si>
  <si>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</si>
  <si>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</si>
  <si>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</si>
  <si>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</si>
  <si>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</si>
  <si>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</si>
  <si>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</si>
  <si>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</si>
  <si>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</si>
  <si>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</si>
  <si>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</si>
  <si>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</si>
  <si>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</si>
  <si>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</si>
  <si>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</si>
  <si>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</si>
  <si>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</si>
  <si>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</si>
  <si>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</si>
  <si>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</si>
  <si>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</si>
  <si>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</si>
  <si>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</si>
  <si>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</si>
  <si>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</si>
  <si>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</si>
  <si>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</si>
  <si>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</si>
  <si>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</si>
  <si>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</si>
  <si>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</si>
  <si>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</si>
  <si>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</si>
  <si>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</si>
  <si>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</si>
  <si>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</si>
  <si>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</si>
  <si>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</si>
  <si>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</si>
  <si>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</si>
  <si>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</si>
  <si>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</si>
  <si>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</si>
  <si>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</si>
  <si>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</si>
  <si>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</si>
  <si>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</si>
  <si>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</si>
  <si>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</si>
  <si>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</si>
  <si>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</si>
  <si>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</si>
  <si>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</si>
  <si>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</si>
  <si>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</si>
  <si>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</si>
  <si>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</si>
  <si>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</si>
  <si>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</si>
  <si>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</si>
  <si>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</si>
  <si>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</si>
  <si>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</si>
  <si>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</si>
  <si>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</si>
  <si>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</si>
  <si>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</si>
  <si>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</si>
  <si>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</si>
  <si>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</si>
  <si>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</si>
  <si>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</si>
  <si>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</si>
  <si>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</si>
  <si>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</si>
  <si>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</si>
  <si>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</si>
  <si>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</si>
  <si>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</si>
  <si>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</si>
  <si>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</si>
  <si>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</si>
  <si>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</si>
  <si>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</si>
  <si>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</si>
  <si>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</si>
  <si>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</si>
  <si>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</si>
  <si>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</si>
  <si>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</si>
  <si>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</si>
  <si>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</si>
  <si>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</si>
  <si>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</si>
  <si>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</si>
  <si>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</si>
  <si>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</si>
  <si>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</si>
  <si>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</si>
  <si>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</si>
  <si>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</si>
  <si>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</si>
  <si>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</si>
  <si>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</si>
  <si>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</si>
  <si>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</si>
  <si>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</si>
  <si>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</si>
  <si>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</si>
  <si>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</si>
  <si>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</si>
  <si>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</si>
  <si>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</si>
  <si>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</si>
  <si>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</si>
  <si>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</si>
  <si>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</si>
  <si>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</si>
  <si>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</si>
  <si>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</si>
  <si>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</si>
  <si>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</si>
  <si>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</si>
  <si>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</si>
  <si>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</si>
  <si>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</si>
  <si>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</si>
  <si>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</si>
  <si>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</si>
  <si>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</si>
  <si>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</si>
  <si>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</si>
  <si>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</si>
  <si>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</si>
  <si>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</si>
  <si>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</si>
  <si>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</si>
  <si>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</si>
  <si>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</si>
  <si>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</si>
  <si>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</si>
  <si>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</si>
  <si>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</si>
  <si>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</si>
  <si>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</si>
  <si>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</si>
  <si>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</si>
  <si>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</si>
  <si>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</si>
  <si>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</si>
  <si>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</si>
  <si>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</si>
  <si>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</si>
  <si>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</si>
  <si>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</si>
  <si>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</si>
  <si>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</si>
  <si>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</si>
  <si>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</si>
  <si>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</si>
  <si>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</si>
  <si>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</si>
  <si>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</si>
  <si>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</si>
  <si>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</si>
  <si>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</si>
  <si>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</si>
  <si>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</si>
  <si>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</si>
  <si>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</si>
  <si>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</si>
  <si>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</si>
  <si>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</si>
  <si>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</si>
  <si>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</si>
  <si>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</si>
  <si>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</si>
  <si>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</si>
  <si>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</si>
  <si>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</si>
  <si>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</si>
  <si>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</si>
  <si>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</si>
  <si>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</si>
  <si>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</si>
  <si>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</si>
  <si>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</si>
  <si>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</si>
  <si>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</si>
  <si>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</si>
  <si>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</si>
  <si>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</si>
  <si>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</si>
  <si>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</si>
  <si>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</si>
  <si>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</si>
  <si>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</si>
  <si>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</si>
  <si>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</si>
  <si>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</si>
  <si>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</si>
  <si>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</si>
  <si>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</si>
  <si>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</si>
  <si>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</si>
  <si>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</si>
  <si>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</si>
  <si>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</si>
  <si>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</si>
  <si>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</si>
  <si>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</si>
  <si>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</si>
  <si>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</si>
  <si>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</si>
  <si>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</si>
  <si>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</si>
  <si>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</si>
  <si>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</si>
  <si>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</si>
  <si>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</si>
  <si>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</si>
  <si>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</si>
  <si>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</si>
  <si>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</si>
  <si>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</si>
  <si>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</si>
  <si>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</si>
  <si>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</si>
  <si>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</si>
  <si>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</si>
  <si>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</si>
  <si>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</si>
  <si>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</si>
  <si>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</si>
  <si>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</si>
  <si>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</si>
  <si>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</si>
  <si>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</si>
  <si>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</si>
  <si>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</si>
  <si>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</si>
  <si>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</si>
  <si>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</si>
  <si>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</si>
  <si>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</si>
  <si>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</si>
  <si>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</si>
  <si>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</si>
  <si>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</si>
  <si>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</si>
  <si>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</si>
  <si>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</si>
  <si>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</si>
  <si>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</si>
  <si>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</si>
  <si>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</si>
  <si>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</si>
  <si>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</si>
  <si>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</si>
  <si>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</si>
  <si>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</si>
  <si>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</si>
  <si>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</si>
  <si>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</si>
  <si>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</si>
  <si>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</si>
  <si>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</si>
  <si>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</si>
  <si>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</si>
  <si>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</si>
  <si>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</si>
  <si>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</si>
  <si>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</si>
  <si>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</si>
  <si>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</si>
  <si>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</si>
  <si>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</si>
  <si>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</si>
  <si>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</si>
  <si>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</si>
  <si>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</si>
  <si>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</si>
  <si>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</si>
  <si>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</si>
  <si>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</si>
  <si>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</si>
  <si>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</si>
  <si>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</si>
  <si>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</si>
  <si>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</si>
  <si>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</si>
  <si>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</si>
  <si>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</si>
  <si>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</si>
  <si>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</si>
  <si>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</si>
  <si>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</si>
  <si>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</si>
  <si>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</si>
  <si>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</si>
  <si>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</si>
  <si>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</si>
  <si>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</si>
  <si>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</si>
  <si>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</si>
  <si>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</si>
  <si>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</si>
  <si>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</si>
  <si>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</si>
  <si>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</si>
  <si>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</si>
  <si>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</si>
  <si>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</si>
  <si>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</si>
  <si>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</si>
  <si>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</si>
  <si>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</si>
  <si>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</si>
  <si>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</si>
  <si>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</si>
  <si>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</si>
  <si>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</si>
  <si>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</si>
  <si>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</si>
  <si>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</si>
  <si>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</si>
  <si>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</si>
  <si>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</si>
  <si>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</si>
  <si>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</si>
  <si>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</si>
  <si>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</si>
  <si>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</si>
  <si>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</si>
  <si>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</si>
  <si>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</si>
  <si>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</si>
  <si>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</si>
  <si>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</si>
  <si>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</si>
  <si>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</si>
  <si>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</si>
  <si>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</si>
  <si>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</si>
  <si>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</si>
  <si>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</si>
  <si>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</si>
  <si>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</si>
  <si>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</si>
  <si>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</si>
  <si>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</si>
  <si>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</si>
  <si>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</si>
  <si>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</si>
  <si>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</si>
  <si>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</si>
  <si>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</si>
  <si>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</si>
  <si>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</si>
  <si>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</si>
  <si>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</si>
  <si>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</si>
  <si>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</si>
  <si>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</si>
  <si>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</si>
  <si>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</si>
  <si>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</si>
  <si>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</si>
  <si>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</si>
  <si>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</si>
  <si>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</si>
  <si>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</si>
  <si>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</si>
  <si>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</si>
  <si>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</si>
  <si>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</si>
  <si>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</si>
  <si>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</si>
  <si>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</si>
  <si>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</si>
  <si>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</si>
  <si>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</si>
  <si>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</si>
  <si>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</si>
  <si>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</si>
  <si>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</si>
  <si>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</si>
  <si>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</si>
  <si>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</si>
  <si>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</si>
  <si>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</si>
  <si>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</si>
  <si>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</si>
  <si>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</si>
  <si>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</si>
  <si>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</si>
  <si>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</si>
  <si>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</si>
  <si>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</si>
  <si>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</si>
  <si>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</si>
  <si>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</si>
  <si>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</si>
  <si>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</si>
  <si>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</si>
  <si>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</si>
  <si>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</si>
  <si>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</si>
  <si>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</si>
  <si>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</si>
  <si>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</si>
  <si>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</si>
  <si>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</si>
  <si>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</si>
  <si>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</si>
  <si>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</si>
  <si>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</si>
  <si>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</si>
  <si>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</si>
  <si>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</si>
  <si>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</si>
  <si>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</si>
  <si>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</si>
  <si>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</si>
  <si>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</si>
  <si>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</si>
  <si>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</si>
  <si>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</si>
  <si>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</si>
  <si>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</si>
  <si>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</si>
  <si>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</si>
  <si>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</si>
  <si>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</si>
  <si>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</si>
  <si>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</si>
  <si>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</si>
  <si>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</si>
  <si>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</si>
  <si>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</si>
  <si>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</si>
  <si>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</si>
  <si>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</si>
  <si>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</si>
  <si>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</si>
  <si>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</si>
  <si>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</si>
  <si>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</si>
  <si>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</si>
  <si>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</si>
  <si>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</si>
  <si>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</si>
  <si>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</si>
  <si>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</si>
  <si>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</si>
  <si>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</si>
  <si>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</si>
  <si>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</si>
  <si>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</si>
  <si>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</si>
  <si>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</si>
  <si>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</si>
  <si>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</si>
  <si>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</si>
  <si>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</si>
  <si>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</si>
  <si>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</si>
  <si>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</si>
  <si>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</si>
  <si>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</si>
  <si>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</si>
  <si>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</si>
  <si>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</si>
  <si>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</si>
  <si>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</si>
  <si>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</si>
  <si>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</si>
  <si>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</si>
  <si>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</si>
  <si>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</si>
  <si>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</si>
  <si>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</si>
  <si>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</si>
  <si>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</si>
  <si>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</si>
  <si>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</si>
  <si>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</si>
  <si>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</si>
  <si>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</si>
  <si>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</si>
  <si>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</si>
  <si>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</si>
  <si>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</si>
  <si>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</si>
  <si>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</si>
  <si>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</si>
  <si>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</si>
  <si>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</si>
  <si>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</si>
  <si>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</si>
  <si>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</si>
  <si>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</si>
  <si>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</si>
  <si>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</si>
  <si>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</si>
  <si>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</si>
  <si>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</si>
  <si>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</si>
  <si>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</si>
  <si>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</si>
  <si>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</si>
  <si>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</si>
  <si>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</si>
  <si>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</si>
  <si>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</si>
  <si>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</si>
  <si>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</si>
  <si>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</si>
  <si>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</si>
  <si>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</si>
  <si>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</si>
  <si>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</si>
  <si>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</si>
  <si>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</si>
  <si>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</si>
  <si>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</si>
  <si>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</si>
  <si>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</si>
  <si>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</si>
  <si>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</si>
  <si>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</si>
  <si>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</si>
  <si>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</si>
  <si>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</si>
  <si>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</si>
  <si>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</si>
  <si>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</si>
  <si>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</si>
  <si>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</si>
  <si>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</si>
  <si>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</si>
  <si>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</si>
  <si>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</si>
  <si>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</si>
  <si>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</si>
  <si>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</si>
  <si>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</si>
  <si>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</si>
  <si>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</si>
  <si>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</si>
  <si>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</si>
  <si>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</si>
  <si>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</si>
  <si>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</si>
  <si>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</si>
  <si>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</si>
  <si>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</si>
  <si>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</si>
  <si>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</si>
  <si>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</si>
  <si>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</si>
  <si>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</si>
  <si>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</si>
  <si>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</si>
  <si>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</si>
  <si>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</si>
  <si>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</si>
  <si>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</si>
  <si>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</si>
  <si>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</si>
  <si>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</si>
  <si>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</si>
  <si>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</si>
  <si>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</si>
  <si>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</si>
  <si>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</si>
  <si>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</si>
  <si>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</si>
  <si>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</si>
  <si>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</si>
  <si>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</si>
  <si>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</si>
  <si>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</si>
  <si>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</si>
  <si>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</si>
  <si>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</si>
  <si>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</si>
  <si>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</si>
  <si>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</si>
  <si>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</si>
  <si>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</si>
  <si>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</si>
  <si>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</si>
  <si>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</si>
  <si>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</si>
  <si>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</si>
  <si>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</si>
  <si>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</si>
  <si>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</si>
  <si>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</si>
  <si>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</si>
  <si>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</si>
  <si>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</si>
  <si>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</si>
  <si>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</si>
  <si>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</si>
  <si>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</si>
  <si>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</si>
  <si>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</si>
  <si>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</si>
  <si>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</si>
  <si>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</si>
  <si>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</si>
  <si>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</si>
  <si>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</si>
  <si>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</si>
  <si>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</si>
  <si>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</si>
  <si>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</si>
  <si>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</si>
  <si>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</si>
  <si>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</si>
  <si>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</si>
  <si>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</si>
  <si>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</si>
  <si>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</si>
  <si>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</si>
  <si>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</si>
  <si>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</si>
  <si>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</si>
  <si>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</si>
  <si>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</si>
  <si>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</si>
  <si>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</si>
  <si>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</si>
  <si>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</si>
  <si>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</si>
  <si>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</si>
  <si>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</si>
  <si>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</si>
  <si>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</si>
  <si>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</si>
  <si>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</si>
  <si>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</si>
  <si>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</si>
  <si>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</si>
  <si>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</si>
  <si>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</si>
  <si>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</si>
  <si>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</si>
  <si>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</si>
  <si>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</si>
  <si>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</si>
  <si>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</si>
  <si>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</si>
  <si>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</si>
  <si>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</si>
  <si>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</si>
  <si>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</si>
  <si>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</si>
  <si>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</si>
  <si>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</si>
  <si>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</si>
  <si>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</si>
  <si>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</si>
  <si>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</si>
  <si>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</si>
  <si>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</si>
  <si>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</si>
  <si>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</si>
  <si>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</si>
  <si>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</si>
  <si>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</si>
  <si>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</si>
  <si>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</si>
  <si>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</si>
  <si>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</si>
  <si>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</si>
  <si>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</si>
  <si>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</si>
  <si>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</si>
  <si>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</si>
  <si>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</si>
  <si>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</si>
  <si>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</si>
  <si>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</si>
  <si>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</si>
  <si>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</si>
  <si>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</si>
  <si>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</si>
  <si>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</si>
  <si>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</si>
  <si>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</si>
  <si>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</si>
  <si>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</si>
  <si>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</si>
  <si>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</si>
  <si>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</si>
  <si>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</si>
  <si>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</si>
  <si>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</si>
  <si>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</si>
  <si>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</si>
  <si>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</si>
  <si>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</si>
  <si>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</si>
  <si>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</si>
  <si>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</si>
  <si>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</si>
  <si>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</si>
  <si>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</si>
  <si>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</si>
  <si>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</si>
  <si>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</si>
  <si>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</si>
  <si>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</si>
  <si>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</si>
  <si>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</si>
  <si>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</si>
  <si>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</si>
  <si>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</si>
  <si>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</si>
  <si>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</si>
  <si>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</si>
  <si>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</si>
  <si>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</si>
  <si>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</si>
  <si>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</si>
  <si>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</si>
  <si>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</si>
  <si>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</si>
  <si>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</si>
  <si>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</si>
  <si>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</si>
  <si>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</si>
  <si>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</si>
  <si>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</si>
  <si>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</si>
  <si>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</si>
  <si>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</si>
  <si>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</si>
  <si>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</si>
  <si>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</si>
  <si>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</si>
  <si>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</si>
  <si>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</si>
  <si>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</si>
  <si>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</si>
  <si>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</si>
  <si>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</si>
  <si>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</si>
  <si>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</si>
  <si>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</si>
  <si>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</si>
  <si>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</si>
  <si>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</si>
  <si>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</si>
  <si>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</si>
  <si>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</si>
  <si>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</si>
  <si>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</si>
  <si>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</si>
  <si>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</si>
  <si>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</si>
  <si>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</si>
  <si>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</si>
  <si>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</si>
  <si>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</si>
  <si>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</si>
  <si>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</si>
  <si>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</si>
  <si>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</si>
  <si>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</si>
  <si>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</si>
  <si>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</si>
  <si>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</si>
  <si>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</si>
  <si>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</si>
  <si>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</si>
  <si>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</si>
  <si>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</si>
  <si>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</si>
  <si>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</si>
  <si>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</si>
  <si>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</si>
  <si>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</si>
  <si>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</si>
  <si>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</si>
  <si>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</si>
  <si>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</si>
  <si>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</si>
  <si>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</si>
  <si>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</si>
  <si>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</si>
  <si>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</si>
  <si>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</si>
  <si>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</si>
  <si>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</si>
  <si>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</si>
  <si>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</si>
  <si>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</si>
  <si>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</si>
  <si>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</si>
  <si>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</si>
  <si>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</si>
  <si>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</si>
  <si>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</si>
  <si>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</si>
  <si>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</si>
  <si>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</si>
  <si>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</si>
  <si>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</si>
  <si>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</si>
  <si>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</si>
  <si>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</si>
  <si>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</si>
  <si>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</si>
  <si>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</si>
  <si>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</si>
  <si>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</si>
  <si>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</si>
  <si>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</si>
  <si>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</si>
  <si>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</si>
  <si>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</si>
  <si>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</si>
  <si>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</si>
  <si>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</si>
  <si>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</si>
  <si>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</si>
  <si>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</si>
  <si>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</si>
  <si>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</si>
  <si>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</si>
  <si>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</si>
  <si>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</si>
  <si>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</si>
  <si>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</si>
  <si>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</si>
  <si>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</si>
  <si>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</si>
  <si>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</si>
  <si>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</si>
  <si>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</si>
  <si>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</si>
  <si>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</si>
  <si>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</si>
  <si>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</si>
  <si>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</si>
  <si>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</si>
  <si>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</si>
  <si>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</si>
  <si>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</si>
  <si>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</si>
  <si>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</si>
  <si>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</si>
  <si>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</si>
  <si>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</si>
  <si>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</si>
  <si>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</si>
  <si>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</si>
  <si>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</si>
  <si>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</si>
  <si>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</si>
  <si>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</si>
  <si>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</si>
  <si>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</si>
  <si>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</si>
  <si>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</si>
  <si>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</si>
  <si>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</si>
  <si>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</si>
  <si>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</si>
  <si>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</si>
  <si>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</si>
  <si>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</si>
  <si>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</si>
  <si>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</si>
  <si>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</si>
  <si>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</si>
  <si>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</si>
  <si>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</si>
  <si>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</si>
  <si>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</si>
  <si>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</si>
  <si>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</si>
  <si>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</si>
  <si>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</si>
  <si>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</si>
  <si>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</si>
  <si>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</si>
  <si>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</si>
  <si>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</si>
  <si>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</si>
  <si>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</si>
  <si>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</si>
  <si>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</si>
  <si>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</si>
  <si>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</si>
  <si>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</si>
  <si>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</si>
  <si>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</si>
  <si>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</si>
  <si>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</si>
  <si>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</si>
  <si>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</si>
  <si>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</si>
  <si>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</si>
  <si>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</si>
  <si>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</si>
  <si>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</si>
  <si>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</si>
  <si>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</si>
  <si>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</si>
  <si>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</si>
  <si>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</si>
  <si>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</si>
  <si>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</si>
  <si>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</si>
  <si>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</si>
  <si>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</si>
  <si>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</si>
  <si>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</si>
  <si>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</si>
  <si>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</si>
  <si>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</si>
  <si>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</si>
  <si>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</si>
  <si>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</si>
  <si>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</si>
  <si>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</si>
  <si>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</si>
  <si>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</si>
  <si>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</si>
  <si>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</si>
  <si>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</si>
  <si>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</si>
  <si>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</si>
  <si>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</si>
  <si>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</si>
  <si>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</si>
  <si>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</si>
  <si>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</si>
  <si>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</si>
  <si>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</si>
  <si>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</si>
  <si>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</si>
  <si>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</si>
  <si>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</si>
  <si>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</si>
  <si>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</si>
  <si>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</si>
  <si>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</si>
  <si>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</si>
  <si>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</si>
  <si>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</si>
  <si>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</si>
  <si>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</si>
  <si>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</si>
  <si>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</si>
  <si>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</si>
  <si>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</si>
  <si>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</si>
  <si>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</si>
  <si>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</si>
  <si>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</si>
  <si>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</si>
  <si>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</si>
  <si>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</si>
  <si>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</si>
  <si>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</si>
  <si>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</si>
  <si>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</si>
  <si>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</si>
  <si>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</si>
  <si>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</si>
  <si>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</si>
  <si>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</si>
  <si>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</si>
  <si>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</si>
  <si>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</si>
  <si>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</si>
  <si>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</si>
  <si>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</si>
  <si>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</si>
  <si>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</si>
  <si>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</si>
  <si>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</si>
  <si>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</si>
  <si>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</si>
  <si>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</si>
  <si>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</si>
  <si>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</si>
  <si>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</si>
  <si>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</si>
  <si>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</si>
  <si>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</si>
  <si>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</si>
  <si>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</si>
  <si>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</si>
  <si>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</si>
  <si>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</si>
  <si>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</si>
  <si>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</si>
  <si>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</si>
  <si>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</si>
  <si>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</si>
  <si>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</si>
  <si>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</si>
  <si>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</si>
  <si>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</si>
  <si>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</si>
  <si>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</si>
  <si>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</si>
  <si>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</si>
  <si>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</si>
  <si>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</si>
  <si>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</si>
  <si>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</si>
  <si>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</si>
  <si>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</si>
  <si>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</si>
  <si>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</si>
  <si>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</si>
  <si>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</si>
  <si>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</si>
  <si>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</si>
  <si>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</si>
  <si>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</si>
  <si>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</si>
  <si>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</si>
  <si>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</si>
  <si>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</si>
  <si>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</si>
  <si>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</si>
  <si>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</si>
  <si>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</si>
  <si>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</si>
  <si>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</si>
  <si>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</si>
  <si>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</si>
  <si>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</si>
  <si>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</si>
  <si>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</si>
  <si>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</si>
  <si>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</si>
  <si>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</si>
  <si>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</si>
  <si>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</si>
  <si>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</si>
  <si>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</si>
  <si>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</si>
  <si>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</si>
  <si>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</si>
  <si>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</si>
  <si>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</si>
  <si>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</si>
  <si>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</si>
  <si>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</si>
  <si>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</si>
  <si>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</si>
  <si>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</si>
  <si>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</si>
  <si>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</si>
  <si>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</si>
  <si>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</si>
  <si>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</si>
  <si>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</si>
  <si>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</si>
  <si>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</si>
  <si>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</si>
  <si>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</si>
  <si>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</si>
  <si>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</si>
  <si>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</si>
  <si>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</si>
  <si>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</si>
  <si>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</si>
  <si>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</si>
  <si>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</si>
  <si>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</si>
  <si>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</si>
  <si>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</si>
  <si>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</si>
  <si>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</si>
  <si>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</si>
  <si>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</si>
  <si>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</si>
  <si>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</si>
  <si>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</si>
  <si>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</si>
  <si>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</si>
  <si>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</si>
  <si>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</si>
  <si>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</si>
  <si>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</si>
  <si>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</si>
  <si>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</si>
  <si>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</si>
  <si>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</si>
  <si>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</si>
  <si>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</si>
  <si>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</si>
  <si>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</si>
  <si>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</si>
  <si>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</si>
  <si>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</si>
  <si>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</si>
  <si>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</si>
  <si>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</si>
  <si>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</si>
  <si>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</si>
  <si>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</si>
  <si>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</si>
  <si>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</si>
  <si>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</si>
  <si>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</si>
  <si>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</si>
  <si>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</si>
  <si>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</si>
  <si>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</si>
  <si>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</si>
  <si>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</si>
  <si>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</si>
  <si>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</si>
  <si>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</si>
  <si>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</si>
  <si>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</si>
  <si>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</si>
  <si>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</si>
  <si>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</si>
  <si>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</si>
  <si>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</si>
  <si>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</si>
  <si>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</si>
  <si>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</si>
  <si>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</si>
  <si>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</si>
  <si>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</si>
  <si>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</si>
  <si>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</si>
  <si>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</si>
  <si>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</si>
  <si>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</si>
  <si>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</si>
  <si>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</si>
  <si>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</si>
  <si>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</si>
  <si>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</si>
  <si>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</si>
  <si>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</si>
  <si>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</si>
  <si>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</si>
  <si>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</si>
  <si>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</si>
  <si>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</si>
  <si>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</si>
  <si>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</si>
  <si>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</si>
  <si>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</si>
  <si>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</si>
  <si>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</si>
  <si>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</si>
  <si>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</si>
  <si>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</si>
  <si>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</si>
  <si>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</si>
  <si>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</si>
  <si>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</si>
  <si>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</si>
  <si>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</si>
  <si>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</si>
  <si>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</si>
  <si>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</si>
  <si>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</si>
  <si>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</si>
  <si>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</si>
  <si>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</si>
  <si>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</si>
  <si>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</si>
  <si>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</si>
  <si>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</si>
  <si>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</si>
  <si>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</si>
  <si>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</si>
  <si>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</si>
  <si>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</si>
  <si>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</si>
  <si>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</si>
  <si>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</si>
  <si>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</si>
  <si>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</si>
  <si>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</si>
  <si>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</si>
  <si>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</si>
  <si>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</si>
  <si>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</si>
  <si>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</si>
  <si>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</si>
  <si>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</si>
  <si>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</si>
  <si>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</si>
  <si>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</si>
  <si>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</si>
  <si>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</si>
  <si>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</si>
  <si>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</si>
  <si>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</si>
  <si>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</si>
  <si>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</si>
  <si>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</si>
  <si>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</si>
  <si>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</si>
  <si>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</si>
  <si>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</si>
  <si>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</si>
  <si>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</si>
  <si>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</si>
  <si>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</si>
  <si>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</si>
  <si>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</si>
  <si>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</si>
  <si>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</si>
  <si>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</si>
  <si>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</si>
  <si>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</si>
  <si>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</si>
  <si>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</si>
  <si>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</si>
  <si>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</si>
  <si>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</si>
  <si>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</si>
  <si>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</si>
  <si>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</si>
  <si>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</si>
  <si>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</si>
  <si>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</si>
  <si>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</si>
  <si>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</si>
  <si>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</si>
  <si>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</si>
  <si>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</si>
  <si>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</si>
  <si>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</si>
  <si>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</si>
  <si>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</si>
  <si>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</si>
  <si>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</si>
  <si>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</si>
  <si>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</si>
  <si>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</si>
  <si>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</si>
  <si>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</si>
  <si>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</si>
  <si>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</si>
  <si>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</si>
  <si>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</si>
  <si>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</si>
  <si>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</si>
  <si>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</si>
  <si>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</si>
  <si>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</si>
  <si>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</si>
  <si>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</si>
  <si>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</si>
  <si>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</si>
  <si>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</si>
  <si>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</si>
  <si>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</si>
  <si>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</si>
  <si>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</si>
  <si>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</si>
  <si>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</si>
  <si>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</si>
  <si>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</si>
  <si>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</si>
  <si>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</si>
  <si>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</si>
  <si>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</si>
  <si>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</si>
  <si>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</si>
  <si>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</si>
  <si>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</si>
  <si>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</si>
  <si>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</si>
  <si>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</si>
  <si>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</si>
  <si>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</si>
  <si>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</si>
  <si>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</si>
  <si>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</si>
  <si>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</si>
  <si>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</si>
  <si>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</si>
  <si>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</si>
  <si>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</si>
  <si>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</si>
  <si>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</si>
  <si>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</si>
  <si>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</si>
  <si>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</si>
  <si>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</si>
  <si>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</si>
  <si>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</si>
  <si>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</si>
  <si>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</si>
  <si>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</si>
  <si>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</si>
  <si>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</si>
  <si>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</si>
  <si>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</si>
  <si>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</si>
  <si>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</si>
  <si>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</si>
  <si>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</si>
  <si>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</si>
  <si>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</si>
  <si>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</si>
  <si>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</si>
  <si>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</si>
  <si>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</si>
  <si>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</si>
  <si>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</si>
  <si>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</si>
  <si>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</si>
  <si>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</si>
  <si>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</si>
  <si>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</si>
  <si>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</si>
  <si>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</si>
  <si>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</si>
  <si>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</si>
  <si>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</si>
  <si>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</si>
  <si>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</si>
  <si>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</si>
  <si>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</si>
  <si>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</si>
  <si>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</si>
  <si>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</si>
  <si>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</si>
  <si>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</si>
  <si>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</si>
  <si>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</si>
  <si>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</si>
  <si>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</si>
  <si>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</si>
  <si>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</si>
  <si>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</si>
  <si>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</si>
  <si>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</si>
  <si>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</si>
  <si>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</si>
  <si>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</si>
  <si>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</si>
  <si>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</si>
  <si>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</si>
  <si>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</si>
  <si>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</si>
  <si>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</si>
  <si>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</si>
  <si>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</si>
  <si>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</si>
  <si>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</si>
  <si>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</si>
  <si>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</si>
  <si>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</si>
  <si>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</si>
  <si>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</si>
  <si>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</si>
  <si>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</si>
  <si>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</si>
  <si>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</si>
  <si>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</si>
  <si>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</si>
  <si>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</si>
  <si>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</si>
  <si>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</si>
  <si>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</si>
  <si>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</si>
  <si>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</si>
  <si>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</si>
  <si>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</si>
  <si>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</si>
  <si>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</si>
  <si>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</si>
  <si>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</si>
  <si>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</si>
  <si>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</si>
  <si>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</si>
  <si>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</si>
  <si>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</si>
  <si>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</si>
  <si>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</si>
  <si>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</si>
  <si>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</si>
  <si>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</si>
  <si>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</si>
  <si>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</si>
  <si>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</si>
  <si>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</si>
  <si>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</si>
  <si>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</si>
  <si>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</si>
  <si>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</si>
  <si>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</si>
  <si>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</si>
  <si>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</si>
  <si>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</si>
  <si>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</si>
  <si>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</si>
  <si>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</si>
  <si>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</si>
  <si>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</si>
  <si>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</si>
  <si>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</si>
  <si>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</si>
  <si>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</si>
  <si>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</si>
  <si>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</si>
  <si>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</si>
  <si>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</si>
  <si>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</si>
  <si>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</si>
  <si>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</si>
  <si>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</si>
  <si>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</si>
  <si>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</si>
  <si>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</si>
  <si>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</si>
  <si>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</si>
  <si>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</si>
  <si>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</si>
  <si>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</si>
  <si>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</si>
  <si>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</si>
  <si>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</si>
  <si>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</si>
  <si>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</si>
  <si>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</si>
  <si>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</si>
  <si>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</si>
  <si>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</si>
  <si>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</si>
  <si>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</si>
  <si>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</si>
  <si>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</si>
  <si>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</si>
  <si>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</si>
  <si>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</si>
  <si>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</si>
  <si>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</si>
  <si>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</si>
  <si>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</si>
  <si>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</si>
  <si>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</si>
  <si>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</si>
  <si>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</si>
  <si>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</si>
  <si>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</si>
  <si>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</si>
  <si>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</si>
  <si>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</si>
  <si>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</si>
  <si>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</si>
  <si>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</si>
  <si>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</si>
  <si>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</si>
  <si>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</si>
  <si>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</si>
  <si>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</si>
  <si>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</si>
  <si>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</si>
  <si>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</si>
  <si>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</si>
  <si>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</si>
  <si>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</si>
  <si>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</si>
  <si>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</si>
  <si>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</si>
  <si>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</si>
  <si>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</si>
  <si>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</si>
  <si>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</si>
  <si>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</si>
  <si>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</si>
  <si>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</si>
  <si>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</si>
  <si>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</si>
  <si>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</si>
  <si>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</si>
  <si>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</si>
  <si>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</si>
  <si>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</si>
  <si>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</si>
  <si>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</si>
  <si>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</si>
  <si>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</si>
  <si>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</si>
  <si>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</si>
  <si>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</si>
  <si>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</si>
  <si>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</si>
  <si>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</si>
  <si>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</si>
  <si>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</si>
  <si>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</si>
  <si>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</si>
  <si>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</si>
  <si>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</si>
  <si>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</si>
  <si>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</si>
  <si>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</si>
  <si>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</si>
  <si>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</si>
  <si>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</si>
  <si>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</si>
  <si>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</si>
  <si>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</si>
  <si>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</si>
  <si>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</si>
  <si>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</si>
  <si>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</si>
  <si>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</si>
  <si>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</si>
  <si>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</si>
  <si>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</si>
  <si>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</si>
  <si>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</si>
  <si>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</si>
  <si>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</si>
  <si>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</si>
  <si>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</si>
  <si>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</si>
  <si>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</si>
  <si>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</si>
  <si>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</si>
  <si>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</si>
  <si>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</si>
  <si>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</si>
  <si>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</si>
  <si>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</si>
  <si>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</si>
  <si>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</si>
  <si>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</si>
  <si>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</si>
  <si>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</si>
  <si>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</si>
  <si>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</si>
  <si>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</si>
  <si>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</si>
  <si>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</si>
  <si>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</si>
  <si>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</si>
  <si>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</si>
  <si>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</si>
  <si>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</si>
  <si>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</si>
  <si>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</si>
  <si>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</si>
  <si>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</si>
  <si>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</si>
  <si>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</si>
  <si>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</si>
  <si>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</si>
  <si>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</si>
  <si>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</si>
  <si>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</si>
  <si>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</si>
  <si>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</si>
  <si>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</si>
  <si>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</si>
  <si>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</si>
  <si>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</si>
  <si>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</si>
  <si>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</si>
  <si>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</si>
  <si>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</si>
  <si>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</si>
  <si>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</si>
  <si>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</si>
  <si>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</si>
  <si>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</si>
  <si>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</si>
  <si>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</si>
  <si>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</si>
  <si>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</si>
  <si>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</si>
  <si>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</si>
  <si>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</si>
  <si>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</si>
  <si>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</si>
  <si>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</si>
  <si>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</si>
  <si>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</si>
  <si>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</si>
  <si>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</si>
  <si>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</si>
  <si>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</si>
  <si>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</si>
  <si>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</si>
  <si>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</si>
  <si>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</si>
  <si>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</si>
  <si>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</si>
  <si>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</si>
  <si>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</si>
  <si>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</si>
  <si>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</si>
  <si>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</si>
  <si>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</si>
  <si>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</si>
  <si>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</si>
  <si>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</si>
  <si>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</si>
  <si>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</si>
  <si>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</si>
  <si>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</si>
  <si>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</si>
  <si>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</si>
  <si>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</si>
  <si>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</si>
  <si>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</si>
  <si>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</si>
  <si>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</si>
  <si>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</si>
  <si>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</si>
  <si>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</si>
  <si>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</si>
  <si>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</si>
  <si>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</si>
  <si>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</si>
  <si>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</si>
  <si>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</si>
  <si>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</si>
  <si>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</si>
  <si>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</si>
  <si>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</si>
  <si>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</si>
  <si>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</si>
  <si>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</si>
  <si>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</si>
  <si>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</si>
  <si>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</si>
  <si>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</si>
  <si>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</si>
  <si>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</si>
  <si>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</si>
  <si>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</si>
  <si>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</si>
  <si>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</si>
  <si>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</si>
  <si>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</si>
  <si>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</si>
  <si>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</si>
  <si>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</si>
  <si>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</si>
  <si>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</si>
  <si>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</si>
  <si>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</si>
  <si>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</si>
  <si>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</si>
  <si>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</si>
  <si>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</si>
  <si>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</si>
  <si>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</si>
  <si>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</si>
  <si>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</si>
  <si>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</si>
  <si>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</si>
  <si>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</si>
  <si>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</si>
  <si>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</si>
  <si>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</si>
  <si>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</si>
  <si>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</si>
  <si>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</si>
  <si>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</si>
  <si>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</si>
  <si>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</si>
  <si>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</si>
  <si>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</si>
  <si>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</si>
  <si>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</si>
  <si>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</si>
  <si>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</si>
  <si>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</si>
  <si>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</si>
  <si>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</si>
  <si>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</si>
  <si>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</si>
  <si>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</si>
  <si>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</si>
  <si>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</si>
  <si>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</si>
  <si>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</si>
  <si>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</si>
  <si>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</si>
  <si>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</si>
  <si>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</si>
  <si>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</si>
  <si>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</si>
  <si>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</si>
  <si>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</si>
  <si>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</si>
  <si>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</si>
  <si>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</si>
  <si>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</si>
  <si>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</si>
  <si>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</si>
  <si>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</si>
  <si>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</si>
  <si>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</si>
  <si>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</si>
  <si>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</si>
  <si>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</si>
  <si>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</si>
  <si>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</si>
  <si>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</si>
  <si>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</si>
  <si>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</si>
  <si>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</si>
  <si>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</si>
  <si>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</si>
  <si>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</si>
  <si>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</si>
  <si>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</si>
  <si>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</si>
  <si>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</si>
  <si>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</si>
  <si>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</si>
  <si>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</si>
  <si>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</si>
  <si>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</si>
  <si>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</si>
  <si>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</si>
  <si>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</si>
  <si>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</si>
  <si>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</si>
  <si>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</si>
  <si>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</si>
  <si>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</si>
  <si>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</si>
  <si>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</si>
  <si>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</si>
  <si>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</si>
  <si>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</si>
  <si>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</si>
  <si>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</si>
  <si>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</si>
  <si>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</si>
  <si>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</si>
  <si>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</si>
  <si>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</si>
  <si>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</si>
  <si>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</si>
  <si>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</si>
  <si>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</si>
  <si>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</si>
  <si>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</si>
  <si>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</si>
  <si>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</si>
  <si>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</si>
  <si>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</si>
  <si>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</si>
  <si>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</si>
  <si>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</si>
  <si>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</si>
  <si>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</si>
  <si>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</si>
  <si>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</si>
  <si>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</si>
  <si>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</si>
  <si>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</si>
  <si>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</si>
  <si>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</si>
  <si>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</si>
  <si>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</si>
  <si>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</si>
  <si>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</si>
  <si>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</si>
  <si>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</si>
  <si>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</si>
  <si>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</si>
  <si>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</si>
  <si>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</si>
  <si>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</si>
  <si>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</si>
  <si>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</si>
  <si>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</si>
  <si>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</si>
  <si>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</si>
  <si>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</si>
  <si>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</si>
  <si>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</si>
  <si>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</si>
  <si>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</si>
  <si>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</si>
  <si>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</si>
  <si>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</si>
  <si>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</si>
  <si>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</si>
  <si>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</si>
  <si>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</si>
  <si>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</si>
  <si>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</si>
  <si>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</si>
  <si>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</si>
  <si>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</si>
  <si>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</si>
  <si>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</si>
  <si>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</si>
  <si>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</si>
  <si>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</si>
  <si>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</si>
  <si>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</si>
  <si>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</si>
  <si>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</si>
  <si>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</si>
  <si>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</si>
  <si>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</si>
  <si>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</si>
  <si>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</si>
  <si>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</si>
  <si>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</si>
  <si>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</si>
  <si>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</si>
  <si>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</si>
  <si>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</si>
  <si>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</si>
  <si>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</si>
  <si>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</si>
  <si>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</si>
  <si>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</si>
  <si>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</si>
  <si>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</si>
  <si>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</si>
  <si>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</si>
  <si>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</si>
  <si>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</si>
  <si>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</si>
  <si>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</si>
  <si>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</si>
  <si>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</si>
  <si>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</si>
  <si>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</si>
  <si>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</si>
  <si>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</si>
  <si>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</si>
  <si>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</si>
  <si>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</si>
  <si>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</si>
  <si>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</si>
  <si>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</si>
  <si>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</si>
  <si>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</si>
  <si>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</si>
  <si>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</si>
  <si>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</si>
  <si>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</si>
  <si>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</si>
  <si>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</si>
  <si>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</si>
  <si>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</si>
  <si>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</si>
  <si>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</si>
  <si>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</si>
  <si>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</si>
  <si>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</si>
  <si>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</si>
  <si>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</si>
  <si>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</si>
  <si>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</si>
  <si>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</si>
  <si>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</si>
  <si>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</si>
  <si>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</si>
  <si>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</si>
  <si>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</si>
  <si>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</si>
  <si>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</si>
  <si>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</si>
  <si>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</si>
  <si>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</si>
  <si>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</si>
  <si>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</si>
  <si>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</si>
  <si>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</si>
  <si>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</si>
  <si>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</si>
  <si>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</si>
  <si>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</si>
  <si>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</si>
  <si>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</si>
  <si>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</si>
  <si>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</si>
  <si>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</si>
  <si>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</si>
  <si>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</si>
  <si>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</si>
  <si>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</si>
  <si>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</si>
  <si>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</si>
  <si>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</si>
  <si>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</si>
  <si>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</si>
  <si>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</si>
  <si>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</si>
  <si>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</si>
  <si>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</si>
  <si>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</si>
  <si>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</si>
  <si>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</si>
  <si>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</si>
  <si>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</si>
  <si>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</si>
  <si>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</si>
  <si>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</si>
  <si>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</si>
  <si>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</si>
  <si>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</si>
  <si>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</si>
  <si>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</si>
  <si>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</si>
  <si>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</si>
  <si>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</si>
  <si>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</si>
  <si>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</si>
  <si>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</si>
  <si>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</si>
  <si>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</si>
  <si>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</si>
  <si>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</si>
  <si>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</si>
  <si>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</si>
  <si>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</si>
  <si>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</si>
  <si>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</si>
  <si>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</si>
  <si>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</si>
  <si>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</si>
  <si>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</si>
  <si>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</si>
  <si>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</si>
  <si>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</si>
  <si>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</si>
  <si>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</si>
  <si>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</si>
  <si>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</si>
  <si>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</si>
  <si>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</si>
  <si>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</si>
  <si>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</si>
  <si>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</si>
  <si>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</si>
  <si>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</si>
  <si>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</si>
  <si>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</si>
  <si>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</si>
  <si>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</si>
  <si>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</si>
  <si>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</si>
  <si>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</si>
  <si>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</si>
  <si>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</si>
  <si>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</si>
  <si>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</si>
  <si>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</si>
  <si>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</si>
  <si>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</si>
  <si>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</si>
  <si>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</si>
  <si>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</si>
  <si>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</si>
  <si>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</si>
  <si>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</si>
  <si>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</si>
  <si>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</si>
  <si>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</si>
  <si>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</si>
  <si>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</si>
  <si>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</si>
  <si>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</si>
  <si>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</si>
  <si>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</si>
  <si>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</si>
  <si>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</si>
  <si>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</si>
  <si>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</si>
  <si>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</si>
  <si>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</si>
  <si>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</si>
  <si>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</si>
  <si>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</si>
  <si>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</si>
  <si>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</si>
  <si>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</si>
  <si>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</si>
  <si>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</si>
  <si>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</si>
  <si>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</si>
  <si>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</si>
  <si>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</si>
  <si>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</si>
  <si>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</si>
  <si>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</si>
  <si>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</si>
  <si>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</si>
  <si>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</si>
  <si>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</si>
  <si>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</si>
  <si>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</si>
  <si>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</si>
  <si>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</si>
  <si>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</si>
  <si>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</si>
  <si>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</si>
  <si>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</si>
  <si>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</si>
  <si>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</si>
  <si>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</si>
  <si>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</si>
  <si>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</si>
  <si>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</si>
  <si>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</si>
  <si>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</si>
  <si>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</si>
  <si>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</si>
  <si>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</si>
  <si>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</si>
  <si>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</si>
  <si>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</si>
  <si>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</si>
  <si>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</si>
  <si>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</si>
  <si>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</si>
  <si>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</si>
  <si>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</si>
  <si>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</si>
  <si>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</si>
  <si>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</si>
  <si>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</si>
  <si>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</si>
  <si>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</si>
  <si>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</si>
  <si>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</si>
  <si>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</si>
  <si>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</si>
  <si>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</si>
  <si>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</si>
  <si>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</si>
  <si>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</si>
  <si>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</si>
  <si>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</si>
  <si>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</si>
  <si>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</si>
  <si>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</si>
  <si>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</si>
  <si>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</si>
  <si>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</si>
  <si>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</si>
  <si>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</si>
  <si>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</si>
  <si>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</si>
  <si>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</si>
  <si>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</si>
  <si>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</si>
  <si>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</si>
  <si>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</si>
  <si>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</si>
  <si>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</si>
  <si>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</si>
  <si>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</si>
  <si>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</si>
  <si>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</si>
  <si>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</si>
  <si>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</si>
  <si>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</si>
  <si>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</si>
  <si>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</si>
  <si>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</si>
  <si>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</si>
  <si>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</si>
  <si>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</si>
  <si>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</si>
  <si>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</si>
  <si>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</si>
  <si>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</si>
  <si>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</si>
  <si>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</si>
  <si>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</si>
  <si>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</si>
  <si>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</si>
  <si>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</si>
  <si>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</si>
  <si>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</si>
  <si>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</si>
  <si>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</si>
  <si>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</si>
  <si>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</si>
  <si>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</si>
  <si>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</si>
  <si>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</si>
  <si>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</si>
  <si>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</si>
  <si>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</si>
  <si>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</si>
  <si>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</si>
  <si>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</si>
  <si>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</si>
  <si>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</si>
  <si>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</si>
  <si>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</si>
  <si>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</si>
  <si>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</si>
  <si>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</si>
  <si>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</si>
  <si>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</si>
  <si>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</si>
  <si>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</si>
  <si>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</si>
  <si>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</si>
  <si>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</si>
  <si>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</si>
  <si>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</si>
  <si>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</si>
  <si>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</si>
  <si>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</si>
  <si>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</si>
  <si>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</si>
  <si>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</si>
  <si>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</si>
  <si>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</si>
  <si>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</si>
  <si>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</si>
  <si>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</si>
  <si>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</si>
  <si>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</si>
  <si>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</si>
  <si>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</si>
  <si>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</si>
  <si>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</si>
  <si>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</si>
  <si>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</si>
  <si>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</si>
  <si>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</si>
  <si>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</si>
  <si>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</si>
  <si>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</si>
  <si>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</si>
  <si>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</si>
  <si>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</si>
  <si>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</si>
  <si>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</si>
  <si>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</si>
  <si>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</si>
  <si>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</si>
  <si>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</si>
  <si>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</si>
  <si>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</si>
  <si>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</si>
  <si>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</si>
  <si>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</si>
  <si>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</si>
  <si>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</si>
  <si>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</si>
  <si>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</si>
  <si>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</si>
  <si>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</si>
  <si>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</si>
  <si>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</si>
  <si>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</si>
  <si>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</si>
  <si>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</si>
  <si>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</si>
  <si>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</si>
  <si>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</si>
  <si>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</si>
  <si>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</si>
  <si>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</si>
  <si>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</si>
  <si>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</si>
  <si>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</si>
  <si>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</si>
  <si>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</si>
  <si>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</si>
  <si>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</si>
  <si>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</si>
  <si>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</si>
  <si>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</si>
  <si>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</si>
  <si>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</si>
  <si>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</si>
  <si>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</si>
  <si>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</si>
  <si>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</si>
  <si>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</si>
  <si>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</si>
  <si>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</si>
  <si>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</si>
  <si>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</si>
  <si>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</si>
  <si>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</si>
  <si>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</si>
  <si>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</si>
  <si>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</si>
  <si>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</si>
  <si>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</si>
  <si>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</si>
  <si>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</si>
  <si>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</si>
  <si>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</si>
  <si>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</si>
  <si>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</si>
  <si>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</si>
  <si>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</si>
  <si>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</si>
  <si>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</si>
  <si>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</si>
  <si>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</si>
  <si>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</si>
  <si>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</si>
  <si>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</si>
  <si>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</si>
  <si>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</si>
  <si>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</si>
  <si>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</si>
  <si>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</si>
  <si>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</si>
  <si>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</si>
  <si>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</si>
  <si>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</si>
  <si>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</si>
  <si>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</si>
  <si>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</si>
  <si>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</si>
  <si>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</si>
  <si>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</si>
  <si>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</si>
  <si>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</si>
  <si>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</si>
  <si>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</si>
  <si>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</si>
  <si>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</si>
  <si>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</si>
  <si>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</si>
  <si>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</si>
  <si>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</si>
  <si>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</si>
  <si>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</si>
  <si>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</si>
  <si>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</si>
  <si>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</si>
  <si>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</si>
  <si>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</si>
  <si>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</si>
  <si>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</si>
  <si>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</si>
  <si>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</si>
  <si>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</si>
  <si>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</si>
  <si>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</si>
  <si>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</si>
  <si>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</si>
  <si>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</si>
  <si>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</si>
  <si>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</si>
  <si>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</si>
  <si>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</si>
  <si>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</si>
  <si>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</si>
  <si>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</si>
  <si>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</si>
  <si>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</si>
  <si>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</si>
  <si>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</si>
  <si>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</si>
  <si>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</si>
  <si>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</si>
  <si>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</si>
  <si>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</si>
  <si>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</si>
  <si>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</si>
  <si>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</si>
  <si>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</si>
  <si>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</si>
  <si>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</si>
  <si>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</si>
  <si>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</si>
  <si>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</si>
  <si>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</si>
  <si>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</si>
  <si>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</si>
  <si>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</si>
  <si>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</si>
  <si>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</si>
  <si>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</si>
  <si>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</si>
  <si>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</si>
  <si>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</si>
  <si>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</si>
  <si>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</si>
  <si>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</si>
  <si>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</si>
  <si>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</si>
  <si>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</si>
  <si>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</si>
  <si>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</si>
  <si>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</si>
  <si>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</si>
  <si>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</si>
  <si>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</si>
  <si>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</si>
  <si>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</si>
  <si>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</si>
  <si>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</si>
  <si>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</si>
  <si>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</si>
  <si>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</si>
  <si>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</si>
  <si>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</si>
  <si>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</si>
  <si>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</si>
  <si>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</si>
  <si>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</si>
  <si>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</si>
  <si>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</si>
  <si>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</si>
  <si>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</si>
  <si>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</si>
  <si>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</si>
  <si>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</si>
  <si>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</si>
  <si>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</si>
  <si>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</si>
  <si>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</si>
  <si>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</si>
  <si>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</si>
  <si>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</si>
  <si>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</si>
  <si>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</si>
  <si>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</si>
  <si>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</si>
  <si>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</si>
  <si>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</si>
  <si>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</si>
  <si>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</si>
  <si>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</si>
  <si>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</si>
  <si>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</si>
  <si>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</si>
  <si>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</si>
  <si>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</si>
  <si>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</si>
  <si>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</si>
  <si>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</si>
  <si>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</si>
  <si>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</si>
  <si>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</si>
  <si>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</si>
  <si>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</si>
  <si>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</si>
  <si>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</si>
  <si>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</si>
  <si>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</si>
  <si>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</si>
  <si>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</si>
  <si>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</si>
  <si>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</si>
  <si>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</si>
  <si>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</si>
  <si>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</si>
  <si>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</si>
  <si>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</si>
  <si>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</si>
  <si>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</si>
  <si>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</si>
  <si>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</si>
  <si>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</si>
  <si>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</si>
  <si>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</si>
  <si>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</si>
  <si>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</si>
  <si>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</si>
  <si>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</si>
  <si>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</si>
  <si>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</si>
  <si>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</si>
  <si>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</si>
  <si>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</si>
  <si>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</si>
  <si>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</si>
  <si>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</si>
  <si>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</si>
  <si>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</si>
  <si>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</si>
  <si>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</si>
  <si>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</si>
  <si>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</si>
  <si>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</si>
  <si>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</si>
  <si>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</si>
  <si>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</si>
  <si>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</si>
  <si>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</si>
  <si>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</si>
  <si>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</si>
  <si>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</si>
  <si>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</si>
  <si>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</si>
  <si>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</si>
  <si>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</si>
  <si>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</si>
  <si>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</si>
  <si>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</si>
  <si>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</si>
  <si>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</si>
  <si>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</si>
  <si>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</si>
  <si>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</si>
  <si>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</si>
  <si>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</si>
  <si>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</si>
  <si>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</si>
  <si>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</si>
  <si>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</si>
  <si>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</si>
  <si>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</si>
  <si>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</si>
  <si>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</si>
  <si>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</si>
  <si>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</si>
  <si>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</si>
  <si>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</si>
  <si>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</si>
  <si>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</si>
  <si>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</si>
  <si>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</si>
  <si>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</si>
  <si>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</si>
  <si>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</si>
  <si>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</si>
  <si>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</si>
  <si>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</si>
  <si>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</si>
  <si>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</si>
  <si>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</si>
  <si>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</si>
  <si>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</si>
  <si>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</si>
  <si>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</si>
  <si>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</si>
  <si>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</si>
  <si>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</si>
  <si>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</si>
  <si>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</si>
  <si>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</si>
  <si>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</si>
  <si>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</si>
  <si>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</si>
  <si>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</si>
  <si>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</si>
  <si>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</si>
  <si>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</si>
  <si>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</si>
  <si>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</si>
  <si>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</si>
  <si>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</si>
  <si>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</si>
  <si>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</si>
  <si>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</si>
  <si>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</si>
  <si>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</si>
  <si>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</si>
  <si>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</si>
  <si>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</si>
  <si>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</si>
  <si>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</si>
  <si>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</si>
  <si>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</si>
  <si>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</si>
  <si>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</si>
  <si>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</si>
  <si>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</si>
  <si>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</si>
  <si>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</si>
  <si>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</si>
  <si>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</si>
  <si>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</si>
  <si>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</si>
  <si>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</si>
  <si>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</si>
  <si>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</si>
  <si>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</si>
  <si>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</si>
  <si>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</si>
  <si>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</si>
  <si>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</si>
  <si>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</si>
  <si>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</si>
  <si>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</si>
  <si>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</si>
  <si>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</si>
  <si>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</si>
  <si>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</si>
  <si>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</si>
  <si>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</si>
  <si>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</si>
  <si>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</si>
  <si>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</si>
  <si>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</si>
  <si>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</si>
  <si>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</si>
  <si>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</si>
  <si>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</si>
  <si>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</si>
  <si>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</si>
  <si>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</si>
  <si>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</si>
  <si>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</si>
  <si>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</si>
  <si>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</si>
  <si>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</si>
  <si>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</si>
  <si>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</si>
  <si>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</si>
  <si>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</si>
  <si>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</si>
  <si>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</si>
  <si>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</si>
  <si>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</si>
  <si>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</si>
  <si>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</si>
  <si>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</si>
  <si>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</si>
  <si>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</si>
  <si>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</si>
  <si>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</si>
  <si>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</si>
  <si>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</si>
  <si>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</si>
  <si>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</si>
  <si>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</si>
  <si>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</si>
  <si>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</si>
  <si>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</si>
  <si>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</si>
  <si>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</si>
  <si>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</si>
  <si>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</si>
  <si>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</si>
  <si>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</si>
  <si>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</si>
  <si>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</si>
  <si>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</si>
  <si>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</si>
  <si>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</si>
  <si>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</si>
  <si>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</si>
  <si>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</si>
  <si>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</si>
  <si>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</si>
  <si>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</si>
  <si>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</si>
  <si>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</si>
  <si>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</si>
  <si>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</si>
  <si>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</si>
  <si>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</si>
  <si>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</si>
  <si>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</si>
  <si>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</si>
  <si>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</si>
  <si>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</si>
  <si>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</si>
  <si>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</si>
  <si>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</si>
  <si>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</si>
  <si>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</si>
  <si>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</si>
  <si>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</si>
  <si>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</si>
  <si>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</si>
  <si>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</si>
  <si>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</si>
  <si>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</si>
  <si>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</si>
  <si>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</si>
  <si>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</si>
  <si>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</si>
  <si>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</si>
  <si>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</si>
  <si>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</si>
  <si>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</si>
  <si>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</si>
  <si>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</si>
  <si>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</si>
  <si>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</si>
  <si>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</si>
  <si>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</si>
  <si>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</si>
  <si>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</si>
  <si>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</si>
  <si>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</si>
  <si>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</si>
  <si>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</si>
  <si>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</si>
  <si>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</si>
  <si>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</si>
  <si>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</si>
  <si>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</si>
  <si>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</si>
  <si>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</si>
  <si>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</si>
  <si>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</si>
  <si>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</si>
  <si>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</si>
  <si>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</si>
  <si>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</si>
  <si>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</si>
  <si>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</si>
  <si>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</si>
  <si>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</si>
  <si>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</si>
  <si>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</si>
  <si>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</si>
  <si>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</si>
  <si>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</si>
  <si>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</si>
  <si>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</si>
  <si>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</si>
  <si>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</si>
  <si>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</si>
  <si>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</si>
  <si>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</si>
  <si>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</si>
  <si>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</si>
  <si>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</si>
  <si>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</si>
  <si>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</si>
  <si>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</si>
  <si>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</si>
  <si>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</si>
  <si>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</si>
  <si>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</si>
  <si>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</si>
  <si>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</si>
  <si>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</si>
  <si>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</si>
  <si>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</si>
  <si>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</si>
  <si>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</si>
  <si>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</si>
  <si>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</si>
  <si>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</si>
  <si>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</si>
  <si>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</si>
  <si>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</si>
  <si>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</si>
  <si>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</si>
  <si>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</si>
  <si>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</si>
  <si>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</si>
  <si>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</si>
  <si>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</si>
  <si>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</si>
  <si>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</si>
  <si>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</si>
  <si>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</si>
  <si>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</si>
  <si>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</si>
  <si>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</si>
  <si>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</si>
  <si>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</si>
  <si>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</si>
  <si>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</si>
  <si>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</si>
  <si>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</si>
  <si>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</si>
  <si>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</si>
  <si>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</si>
  <si>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</si>
  <si>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</si>
  <si>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</si>
  <si>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</si>
  <si>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</si>
  <si>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</si>
  <si>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</si>
  <si>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</si>
  <si>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</si>
  <si>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</si>
  <si>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</si>
  <si>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</si>
  <si>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</si>
  <si>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</si>
  <si>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</si>
  <si>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</si>
  <si>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</si>
  <si>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</si>
  <si>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</si>
  <si>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</si>
  <si>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</si>
  <si>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</si>
  <si>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</si>
  <si>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</si>
  <si>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</si>
  <si>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</si>
  <si>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</si>
  <si>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</si>
  <si>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</si>
  <si>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</si>
  <si>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</si>
  <si>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</si>
  <si>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</si>
  <si>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</si>
  <si>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</si>
  <si>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</si>
  <si>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</si>
  <si>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</si>
  <si>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</si>
  <si>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</si>
  <si>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</si>
  <si>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</si>
  <si>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</si>
  <si>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</si>
  <si>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</si>
  <si>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</si>
  <si>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</si>
  <si>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</si>
  <si>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</si>
  <si>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</si>
  <si>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</si>
  <si>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</si>
  <si>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</si>
  <si>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</si>
  <si>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</si>
  <si>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</si>
  <si>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</si>
  <si>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</si>
  <si>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</si>
  <si>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</si>
  <si>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</si>
  <si>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</si>
  <si>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</si>
  <si>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</si>
  <si>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</si>
  <si>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</si>
  <si>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</si>
  <si>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</si>
  <si>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</si>
  <si>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</si>
  <si>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</si>
  <si>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</si>
  <si>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</si>
  <si>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</si>
  <si>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</si>
  <si>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</si>
  <si>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</si>
  <si>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</si>
  <si>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</si>
  <si>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</si>
  <si>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</si>
  <si>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</si>
  <si>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</si>
  <si>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</si>
  <si>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</si>
  <si>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</si>
  <si>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</si>
  <si>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</si>
  <si>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</si>
  <si>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</si>
  <si>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</si>
  <si>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</si>
  <si>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</si>
  <si>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</si>
  <si>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</si>
  <si>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</si>
  <si>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</si>
  <si>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</si>
  <si>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</si>
  <si>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</si>
  <si>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</si>
  <si>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</si>
  <si>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</si>
  <si>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</si>
  <si>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</si>
  <si>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</si>
  <si>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</si>
  <si>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</si>
  <si>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</si>
  <si>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</si>
  <si>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</si>
  <si>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</si>
  <si>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</si>
  <si>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</si>
  <si>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</si>
  <si>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</si>
  <si>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</si>
  <si>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</si>
  <si>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</si>
  <si>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</si>
  <si>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</si>
  <si>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</si>
  <si>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</si>
  <si>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</si>
  <si>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</si>
  <si>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</si>
  <si>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</si>
  <si>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</si>
  <si>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</si>
  <si>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</si>
  <si>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</si>
  <si>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</si>
  <si>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</si>
  <si>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</si>
  <si>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</si>
  <si>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</si>
  <si>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</si>
  <si>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</si>
  <si>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</si>
  <si>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</si>
  <si>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</si>
  <si>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</si>
  <si>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</si>
  <si>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</si>
  <si>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</si>
  <si>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</si>
  <si>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</si>
  <si>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</si>
  <si>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</si>
  <si>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</si>
  <si>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</si>
  <si>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</si>
  <si>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</si>
  <si>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</si>
  <si>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</si>
  <si>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</si>
  <si>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</si>
  <si>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</si>
  <si>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</si>
  <si>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</si>
  <si>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</si>
  <si>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</si>
  <si>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</si>
  <si>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</si>
  <si>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</si>
  <si>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</si>
  <si>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</si>
  <si>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</si>
  <si>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</si>
  <si>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</si>
  <si>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</si>
  <si>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</si>
  <si>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</si>
  <si>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</si>
  <si>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</si>
  <si>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</si>
  <si>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</si>
  <si>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</si>
  <si>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</si>
  <si>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</si>
  <si>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</si>
  <si>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</si>
  <si>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</si>
  <si>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</si>
  <si>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</si>
  <si>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</si>
  <si>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</si>
  <si>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</si>
  <si>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</si>
  <si>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</si>
  <si>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</si>
  <si>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</si>
  <si>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</si>
  <si>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</si>
  <si>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</si>
  <si>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</si>
  <si>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</si>
  <si>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</si>
  <si>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</si>
  <si>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</si>
  <si>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</si>
  <si>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</si>
  <si>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</si>
  <si>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</si>
  <si>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</si>
  <si>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</si>
  <si>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</si>
  <si>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</si>
  <si>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</si>
  <si>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</si>
  <si>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</si>
  <si>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</si>
  <si>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</si>
  <si>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</si>
  <si>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</si>
  <si>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</si>
  <si>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</si>
  <si>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</si>
  <si>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</si>
  <si>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</si>
  <si>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</si>
  <si>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</si>
  <si>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</si>
  <si>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</si>
  <si>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</si>
  <si>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</si>
  <si>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</si>
  <si>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</si>
  <si>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</si>
  <si>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</si>
  <si>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</si>
  <si>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</si>
  <si>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</si>
  <si>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</si>
  <si>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</si>
  <si>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</si>
  <si>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</si>
  <si>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</si>
  <si>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</si>
  <si>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</si>
  <si>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</si>
  <si>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</si>
  <si>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</si>
  <si>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</si>
  <si>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</si>
  <si>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</si>
  <si>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</si>
  <si>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</si>
  <si>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</si>
  <si>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</si>
  <si>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</si>
  <si>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</si>
  <si>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</si>
  <si>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</si>
  <si>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</si>
  <si>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</si>
  <si>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</si>
  <si>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</si>
  <si>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</si>
  <si>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</si>
  <si>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</si>
  <si>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</si>
  <si>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</si>
  <si>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</si>
  <si>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</si>
  <si>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</si>
  <si>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</si>
  <si>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</si>
  <si>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</si>
  <si>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</si>
  <si>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</si>
  <si>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</si>
  <si>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</si>
  <si>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</si>
  <si>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</si>
  <si>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</si>
  <si>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</si>
  <si>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</si>
  <si>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</si>
  <si>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</si>
  <si>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</si>
  <si>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</si>
  <si>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</si>
  <si>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</si>
  <si>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</si>
  <si>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</si>
  <si>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</si>
  <si>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</si>
  <si>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</si>
  <si>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</si>
  <si>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</si>
  <si>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</si>
  <si>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</si>
  <si>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</si>
  <si>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</si>
  <si>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</si>
  <si>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</si>
  <si>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</si>
  <si>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</si>
  <si>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</si>
  <si>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</si>
  <si>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</si>
  <si>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</si>
  <si>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</si>
  <si>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</si>
  <si>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</si>
  <si>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</si>
  <si>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</si>
  <si>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</si>
  <si>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</si>
  <si>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</si>
  <si>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</si>
  <si>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</si>
  <si>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</si>
  <si>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</si>
  <si>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</si>
  <si>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</si>
  <si>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</si>
  <si>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</si>
  <si>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</si>
  <si>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</si>
  <si>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</si>
  <si>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</si>
  <si>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</si>
  <si>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</si>
  <si>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</si>
  <si>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</si>
  <si>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</si>
  <si>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</si>
  <si>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</si>
  <si>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</si>
  <si>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</si>
  <si>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</si>
  <si>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</si>
  <si>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</si>
  <si>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</si>
  <si>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</si>
  <si>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</si>
  <si>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</si>
  <si>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</si>
  <si>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</si>
  <si>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</si>
  <si>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</si>
  <si>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</si>
  <si>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</si>
  <si>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</si>
  <si>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</si>
  <si>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</si>
  <si>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</si>
  <si>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</si>
  <si>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</si>
  <si>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</si>
  <si>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</si>
  <si>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</si>
  <si>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</si>
  <si>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</si>
  <si>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</si>
  <si>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</si>
  <si>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</si>
  <si>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</si>
  <si>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</si>
  <si>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</si>
  <si>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</si>
  <si>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</si>
  <si>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</si>
  <si>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</si>
  <si>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</si>
  <si>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</si>
  <si>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</si>
  <si>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</si>
  <si>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</si>
  <si>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</si>
  <si>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</si>
  <si>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</si>
  <si>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</si>
  <si>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</si>
  <si>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</si>
  <si>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</si>
  <si>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</si>
  <si>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</si>
  <si>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</si>
  <si>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</si>
  <si>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</si>
  <si>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</si>
  <si>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</si>
  <si>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</si>
  <si>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</si>
  <si>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</si>
  <si>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</si>
  <si>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</si>
  <si>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</si>
  <si>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</si>
  <si>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</si>
  <si>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</si>
  <si>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</si>
  <si>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</si>
  <si>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</si>
  <si>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</si>
  <si>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</si>
  <si>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</si>
  <si>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</si>
  <si>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</si>
  <si>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</si>
  <si>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</si>
  <si>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</si>
  <si>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</si>
  <si>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</si>
  <si>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</si>
  <si>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</si>
  <si>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</si>
  <si>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</si>
  <si>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</si>
  <si>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</si>
  <si>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</si>
  <si>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</si>
  <si>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</si>
  <si>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</si>
  <si>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</si>
  <si>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</si>
  <si>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</si>
  <si>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</si>
  <si>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</si>
  <si>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</si>
  <si>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</si>
  <si>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</si>
  <si>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</si>
  <si>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</si>
  <si>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</si>
  <si>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</si>
  <si>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</si>
  <si>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</si>
  <si>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</si>
  <si>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</si>
  <si>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</si>
  <si>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</si>
  <si>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</si>
  <si>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</si>
  <si>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</si>
  <si>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</si>
  <si>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</si>
  <si>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</si>
  <si>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</si>
  <si>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</si>
  <si>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</si>
  <si>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</si>
  <si>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</si>
  <si>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</si>
  <si>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</si>
  <si>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</si>
  <si>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</si>
  <si>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</si>
  <si>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</si>
  <si>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</si>
  <si>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</si>
  <si>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</si>
  <si>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</si>
  <si>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</si>
  <si>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</si>
  <si>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</si>
  <si>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</si>
  <si>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</si>
  <si>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</si>
  <si>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</si>
  <si>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</si>
  <si>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</si>
  <si>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</si>
  <si>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</si>
  <si>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</si>
  <si>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</si>
  <si>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</si>
  <si>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</si>
  <si>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</si>
  <si>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</si>
  <si>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</si>
  <si>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</si>
  <si>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</si>
  <si>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</si>
  <si>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</si>
  <si>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</si>
  <si>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</si>
  <si>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</si>
  <si>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</si>
  <si>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</si>
  <si>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</si>
  <si>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</si>
  <si>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</si>
  <si>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</si>
  <si>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</si>
  <si>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</si>
  <si>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</si>
  <si>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</si>
  <si>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</si>
  <si>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</si>
  <si>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</si>
  <si>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</si>
  <si>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</si>
  <si>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</si>
  <si>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</si>
  <si>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</si>
  <si>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</si>
  <si>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</si>
  <si>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</si>
  <si>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</si>
  <si>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</si>
  <si>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</si>
  <si>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</si>
  <si>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</si>
  <si>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</si>
  <si>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</si>
  <si>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</si>
  <si>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</si>
  <si>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</si>
  <si>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</si>
  <si>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</si>
  <si>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</si>
  <si>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</si>
  <si>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</si>
  <si>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</si>
  <si>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</si>
  <si>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</si>
  <si>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</si>
  <si>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</si>
  <si>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</si>
  <si>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</si>
  <si>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</si>
  <si>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</si>
  <si>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</si>
  <si>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</si>
  <si>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</si>
  <si>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</si>
  <si>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</si>
  <si>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</si>
  <si>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</si>
  <si>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</si>
  <si>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</si>
  <si>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</si>
  <si>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</si>
  <si>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</si>
  <si>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</si>
  <si>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</si>
  <si>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</si>
  <si>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</si>
  <si>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</si>
  <si>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</si>
  <si>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</si>
  <si>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</si>
  <si>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</si>
  <si>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</si>
  <si>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</si>
  <si>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</si>
  <si>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</si>
  <si>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</si>
  <si>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</si>
  <si>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</si>
  <si>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</si>
  <si>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</si>
  <si>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</si>
  <si>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</si>
  <si>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</si>
  <si>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</si>
  <si>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</si>
  <si>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</si>
  <si>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</si>
  <si>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</si>
  <si>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</si>
  <si>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</si>
  <si>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</si>
  <si>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</si>
  <si>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</si>
  <si>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</si>
  <si>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</si>
  <si>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</si>
  <si>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</si>
  <si>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</si>
  <si>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</si>
  <si>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</si>
  <si>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</si>
  <si>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</si>
  <si>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</si>
  <si>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</si>
  <si>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</si>
  <si>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</si>
  <si>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</si>
  <si>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</si>
  <si>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</si>
  <si>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</si>
  <si>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</si>
  <si>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</si>
  <si>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</si>
  <si>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</si>
  <si>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</si>
  <si>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</si>
  <si>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</si>
  <si>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</si>
  <si>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</si>
  <si>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</si>
  <si>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</si>
  <si>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</si>
  <si>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</si>
  <si>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</si>
  <si>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</si>
  <si>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</si>
  <si>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</si>
  <si>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</si>
  <si>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</si>
  <si>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</si>
  <si>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</si>
  <si>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</si>
  <si>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</si>
  <si>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</si>
  <si>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</si>
  <si>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</si>
  <si>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</si>
  <si>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</si>
  <si>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</si>
  <si>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</si>
  <si>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</si>
  <si>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</si>
  <si>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</si>
  <si>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</si>
  <si>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</si>
  <si>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</si>
  <si>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</si>
  <si>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</si>
  <si>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</si>
  <si>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</si>
  <si>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</si>
  <si>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</si>
  <si>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</si>
  <si>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</si>
  <si>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</si>
  <si>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</si>
  <si>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</si>
  <si>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</si>
  <si>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</si>
  <si>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</si>
  <si>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</si>
  <si>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</si>
  <si>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</si>
  <si>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</si>
  <si>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</si>
  <si>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</si>
  <si>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</si>
  <si>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</si>
  <si>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</si>
  <si>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</si>
  <si>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</si>
  <si>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</si>
  <si>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</si>
  <si>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</si>
  <si>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</si>
  <si>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</si>
  <si>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</si>
  <si>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</si>
  <si>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</si>
  <si>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</si>
  <si>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</si>
  <si>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</si>
  <si>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</si>
  <si>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</si>
  <si>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</si>
  <si>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</si>
  <si>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</si>
  <si>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</si>
  <si>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</si>
  <si>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</si>
  <si>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</si>
  <si>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</si>
  <si>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</si>
  <si>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</si>
  <si>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</si>
  <si>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</si>
  <si>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</si>
  <si>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</si>
  <si>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</si>
  <si>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</si>
  <si>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</si>
  <si>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</si>
  <si>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</si>
  <si>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</si>
  <si>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</si>
  <si>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</si>
  <si>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</si>
  <si>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</si>
  <si>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</si>
  <si>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</si>
  <si>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</si>
  <si>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</si>
  <si>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</si>
  <si>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</si>
  <si>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</si>
  <si>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</si>
  <si>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</si>
  <si>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</si>
  <si>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</si>
  <si>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</si>
  <si>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</si>
  <si>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</si>
  <si>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</si>
  <si>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</si>
  <si>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</si>
  <si>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</si>
  <si>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</si>
  <si>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</si>
  <si>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</si>
  <si>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</si>
  <si>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</si>
  <si>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</si>
  <si>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</si>
  <si>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</si>
  <si>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</si>
  <si>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</si>
  <si>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</si>
  <si>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</si>
  <si>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</si>
  <si>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</si>
  <si>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</si>
  <si>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</si>
  <si>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</si>
  <si>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</si>
  <si>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</si>
  <si>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</si>
  <si>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</si>
  <si>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</si>
  <si>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</si>
  <si>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</si>
  <si>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</si>
  <si>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</si>
  <si>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</si>
  <si>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</si>
  <si>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</si>
  <si>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</si>
  <si>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</si>
  <si>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</si>
  <si>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</si>
  <si>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</si>
  <si>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</si>
  <si>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</si>
  <si>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</si>
  <si>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</si>
  <si>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</si>
  <si>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</si>
  <si>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</si>
  <si>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</si>
  <si>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</si>
  <si>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</si>
  <si>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</si>
  <si>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</si>
  <si>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</si>
  <si>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</si>
  <si>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</si>
  <si>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</si>
  <si>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</si>
  <si>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</si>
  <si>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</si>
  <si>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</si>
  <si>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</si>
  <si>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</si>
  <si>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</si>
  <si>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</si>
  <si>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</si>
  <si>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</si>
  <si>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</si>
  <si>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</si>
  <si>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</si>
  <si>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</si>
  <si>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</si>
  <si>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</si>
  <si>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</si>
  <si>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</si>
  <si>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</si>
  <si>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</si>
  <si>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</si>
  <si>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</si>
  <si>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</si>
  <si>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</si>
  <si>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</si>
  <si>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</si>
  <si>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</si>
  <si>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</si>
  <si>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</si>
  <si>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</si>
  <si>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</si>
  <si>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</si>
  <si>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</si>
  <si>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</si>
  <si>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</si>
  <si>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</si>
  <si>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</si>
  <si>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</si>
  <si>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</si>
  <si>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</si>
  <si>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</si>
  <si>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</si>
  <si>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</si>
  <si>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</si>
  <si>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</si>
  <si>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</si>
  <si>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</si>
  <si>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</si>
  <si>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</si>
  <si>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</si>
  <si>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</si>
  <si>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</si>
  <si>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</si>
  <si>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</si>
  <si>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</si>
  <si>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</si>
  <si>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</si>
  <si>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</si>
  <si>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</si>
  <si>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</si>
  <si>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</si>
  <si>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</si>
  <si>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</si>
  <si>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</si>
  <si>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</si>
  <si>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</si>
  <si>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</si>
  <si>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</si>
  <si>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</si>
  <si>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</si>
  <si>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</si>
  <si>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</si>
  <si>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</si>
  <si>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</si>
  <si>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</si>
  <si>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</si>
  <si>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</si>
  <si>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</si>
  <si>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</si>
  <si>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</si>
  <si>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</si>
  <si>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</si>
  <si>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</si>
  <si>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</si>
  <si>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</si>
  <si>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</si>
  <si>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</si>
  <si>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</si>
  <si>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</si>
  <si>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</si>
  <si>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</si>
  <si>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</si>
  <si>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</si>
  <si>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</si>
  <si>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</si>
  <si>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</si>
  <si>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</si>
  <si>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</si>
  <si>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</si>
  <si>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</si>
  <si>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</si>
  <si>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</si>
  <si>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</si>
  <si>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</si>
  <si>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</si>
  <si>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</si>
  <si>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</si>
  <si>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</si>
  <si>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</si>
  <si>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</si>
  <si>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</si>
  <si>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</si>
  <si>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</si>
  <si>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</si>
  <si>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</si>
  <si>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</si>
  <si>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</si>
  <si>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</si>
  <si>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</si>
  <si>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</si>
  <si>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</si>
  <si>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</si>
  <si>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</si>
  <si>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</si>
  <si>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</si>
  <si>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</si>
  <si>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</si>
  <si>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</si>
  <si>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</si>
  <si>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</si>
  <si>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</si>
  <si>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</si>
  <si>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</si>
  <si>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</si>
  <si>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</si>
  <si>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</si>
  <si>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</si>
  <si>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</si>
  <si>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</si>
  <si>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</si>
  <si>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</si>
  <si>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</si>
  <si>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</si>
  <si>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</si>
  <si>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</si>
  <si>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</si>
  <si>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</si>
  <si>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</si>
  <si>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</si>
  <si>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</si>
  <si>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</si>
  <si>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</si>
  <si>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</si>
  <si>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</si>
  <si>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</si>
  <si>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</si>
  <si>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</si>
  <si>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</si>
  <si>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</si>
  <si>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</si>
  <si>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</si>
  <si>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</si>
  <si>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</si>
  <si>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</si>
  <si>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</si>
  <si>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</si>
  <si>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</si>
  <si>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</si>
  <si>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</si>
  <si>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</si>
  <si>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</si>
  <si>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</si>
  <si>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</si>
  <si>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</si>
  <si>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</si>
  <si>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</si>
  <si>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</si>
  <si>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</si>
  <si>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</si>
  <si>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</si>
  <si>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</si>
  <si>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</si>
  <si>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</si>
  <si>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</si>
  <si>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</si>
  <si>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</si>
  <si>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</si>
  <si>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</si>
  <si>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</si>
  <si>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</si>
  <si>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</si>
  <si>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</si>
  <si>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</si>
  <si>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</si>
  <si>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</si>
  <si>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</si>
  <si>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</si>
  <si>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</si>
  <si>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</si>
  <si>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</si>
  <si>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</si>
  <si>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</si>
  <si>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</si>
  <si>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</si>
  <si>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</si>
  <si>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</si>
  <si>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</si>
  <si>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</si>
  <si>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</si>
  <si>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</si>
  <si>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</si>
  <si>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</si>
  <si>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</si>
  <si>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</si>
  <si>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</si>
  <si>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</si>
  <si>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</si>
  <si>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</si>
  <si>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</si>
  <si>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</si>
  <si>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</si>
  <si>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</si>
  <si>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</si>
  <si>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</si>
  <si>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</si>
  <si>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</si>
  <si>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</si>
  <si>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</si>
  <si>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</si>
  <si>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</si>
  <si>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</si>
  <si>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</si>
  <si>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</si>
  <si>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</si>
  <si>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</si>
  <si>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</si>
  <si>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</si>
  <si>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</si>
  <si>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</si>
  <si>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</si>
  <si>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</si>
  <si>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</si>
  <si>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</si>
  <si>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</si>
  <si>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</si>
  <si>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</si>
  <si>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</si>
  <si>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</si>
  <si>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</si>
  <si>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</si>
  <si>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</si>
  <si>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</si>
  <si>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</si>
  <si>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</si>
  <si>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</si>
  <si>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</si>
  <si>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</si>
  <si>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</si>
  <si>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</si>
  <si>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</si>
  <si>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</si>
  <si>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</si>
  <si>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</si>
  <si>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</si>
  <si>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</si>
  <si>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</si>
  <si>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</si>
  <si>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</si>
  <si>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</si>
  <si>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</si>
  <si>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</si>
  <si>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</si>
  <si>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</si>
  <si>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</si>
  <si>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</si>
  <si>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</si>
  <si>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</si>
  <si>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</si>
  <si>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</si>
  <si>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</si>
  <si>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</si>
  <si>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</si>
  <si>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</si>
  <si>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</si>
  <si>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</si>
  <si>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</si>
  <si>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</si>
  <si>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</si>
  <si>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</si>
  <si>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</si>
  <si>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</si>
  <si>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</si>
  <si>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</si>
  <si>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</si>
  <si>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</si>
  <si>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</si>
  <si>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</si>
  <si>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</si>
  <si>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</si>
  <si>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</si>
  <si>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</si>
  <si>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</si>
  <si>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</si>
  <si>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</si>
  <si>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</si>
  <si>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</si>
  <si>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</si>
  <si>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</si>
  <si>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</si>
  <si>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</si>
  <si>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</si>
  <si>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</si>
  <si>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</si>
  <si>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</si>
  <si>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</si>
  <si>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</si>
  <si>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</si>
  <si>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</si>
  <si>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</si>
  <si>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</si>
  <si>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</si>
  <si>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</si>
  <si>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</si>
  <si>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</si>
  <si>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</si>
  <si>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</si>
  <si>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</si>
  <si>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</si>
  <si>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</si>
  <si>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</si>
  <si>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</si>
  <si>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</si>
  <si>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</si>
  <si>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</si>
  <si>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</si>
  <si>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</si>
  <si>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</si>
  <si>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</si>
  <si>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</si>
  <si>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</si>
  <si>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</si>
  <si>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</si>
  <si>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</si>
  <si>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</si>
  <si>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</si>
  <si>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</si>
  <si>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</si>
  <si>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</si>
  <si>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</si>
  <si>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</si>
  <si>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</si>
  <si>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</si>
  <si>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</si>
  <si>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</si>
  <si>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</si>
  <si>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</si>
  <si>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</si>
  <si>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</si>
  <si>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</si>
  <si>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</si>
  <si>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</si>
  <si>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</si>
  <si>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</si>
  <si>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</si>
  <si>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</si>
  <si>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</si>
  <si>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</si>
  <si>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</si>
  <si>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</si>
  <si>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</si>
  <si>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</si>
  <si>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</si>
  <si>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</si>
  <si>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</si>
  <si>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</si>
  <si>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</si>
  <si>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</si>
  <si>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</si>
  <si>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</si>
  <si>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</si>
  <si>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</si>
  <si>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</si>
  <si>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</si>
  <si>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</si>
  <si>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</si>
  <si>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</si>
  <si>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</si>
  <si>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</si>
  <si>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</si>
  <si>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</si>
  <si>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</si>
  <si>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</si>
  <si>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</si>
  <si>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</si>
  <si>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</si>
  <si>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</si>
  <si>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</si>
  <si>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</si>
  <si>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</si>
  <si>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</si>
  <si>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</si>
  <si>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</si>
  <si>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</si>
  <si>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</si>
  <si>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</si>
  <si>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</si>
  <si>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</si>
  <si>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</si>
  <si>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</si>
  <si>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</si>
  <si>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</si>
  <si>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</si>
  <si>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</si>
  <si>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</si>
  <si>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</si>
  <si>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</si>
  <si>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</si>
  <si>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</si>
  <si>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</si>
  <si>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</si>
  <si>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</si>
  <si>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</si>
  <si>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</si>
  <si>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</si>
  <si>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</si>
  <si>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</si>
  <si>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</si>
  <si>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</si>
  <si>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</si>
  <si>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</si>
  <si>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</si>
  <si>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</si>
  <si>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</si>
  <si>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</si>
  <si>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</si>
  <si>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</si>
  <si>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</si>
  <si>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</si>
  <si>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</si>
  <si>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</si>
  <si>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</si>
  <si>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</si>
  <si>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</si>
  <si>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</si>
  <si>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</si>
  <si>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</si>
  <si>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</si>
  <si>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</si>
  <si>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</si>
  <si>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</si>
  <si>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</si>
  <si>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</si>
  <si>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</si>
  <si>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</si>
  <si>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</si>
  <si>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</si>
  <si>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</si>
  <si>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</si>
  <si>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</si>
  <si>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</si>
  <si>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</si>
  <si>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</si>
  <si>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</si>
  <si>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</si>
  <si>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</si>
  <si>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</si>
  <si>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</si>
  <si>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</si>
  <si>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</si>
  <si>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</si>
  <si>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</si>
  <si>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</si>
  <si>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</si>
  <si>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</si>
  <si>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</si>
  <si>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</si>
  <si>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</si>
  <si>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</si>
  <si>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</si>
  <si>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</si>
  <si>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</si>
  <si>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</si>
  <si>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</si>
  <si>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</si>
  <si>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</si>
  <si>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</si>
  <si>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</si>
  <si>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</si>
  <si>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</si>
  <si>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</si>
  <si>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</si>
  <si>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</si>
  <si>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</si>
  <si>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</si>
  <si>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</si>
  <si>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</si>
  <si>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</si>
  <si>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</si>
  <si>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</si>
  <si>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</si>
  <si>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</si>
  <si>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</si>
  <si>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</si>
  <si>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</si>
  <si>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</si>
  <si>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</si>
  <si>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</si>
  <si>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</si>
  <si>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</si>
  <si>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</si>
  <si>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</si>
  <si>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</si>
  <si>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</si>
  <si>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</si>
  <si>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</si>
  <si>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</si>
  <si>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</si>
  <si>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</si>
  <si>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</si>
  <si>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</si>
  <si>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</si>
  <si>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</si>
  <si>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</si>
  <si>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</si>
  <si>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</si>
  <si>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</si>
  <si>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</si>
  <si>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</si>
  <si>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</si>
  <si>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</si>
  <si>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</si>
  <si>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</si>
  <si>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</si>
  <si>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</si>
  <si>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</si>
  <si>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</si>
  <si>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</si>
  <si>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</si>
  <si>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</si>
  <si>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</si>
  <si>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</si>
  <si>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</si>
  <si>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</si>
  <si>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</si>
  <si>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</si>
  <si>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</si>
  <si>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</si>
  <si>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</si>
  <si>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</si>
  <si>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</si>
  <si>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</si>
  <si>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</si>
  <si>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</si>
  <si>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</si>
  <si>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</si>
  <si>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</si>
  <si>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</si>
  <si>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</si>
  <si>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</si>
  <si>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</si>
  <si>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</si>
  <si>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</si>
  <si>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</si>
  <si>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</si>
  <si>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</si>
  <si>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</si>
  <si>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</si>
  <si>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</si>
  <si>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</si>
  <si>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</si>
  <si>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</si>
  <si>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</si>
  <si>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</si>
  <si>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</si>
  <si>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</si>
  <si>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</si>
  <si>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</si>
  <si>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</si>
  <si>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</si>
  <si>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</si>
  <si>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</si>
  <si>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</si>
  <si>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</si>
  <si>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</si>
  <si>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</si>
  <si>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</si>
  <si>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</si>
  <si>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</si>
  <si>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</si>
  <si>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</si>
  <si>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</si>
  <si>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</si>
  <si>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</si>
  <si>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</si>
  <si>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</si>
  <si>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</si>
  <si>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</si>
  <si>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</si>
  <si>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</si>
  <si>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</si>
  <si>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</si>
  <si>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</si>
  <si>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</si>
  <si>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</si>
  <si>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</si>
  <si>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</si>
  <si>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</si>
  <si>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</si>
  <si>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</si>
  <si>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</si>
  <si>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</si>
  <si>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</si>
  <si>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</si>
  <si>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</si>
  <si>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</si>
  <si>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</si>
  <si>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</si>
  <si>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</si>
  <si>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</si>
  <si>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</si>
  <si>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</si>
  <si>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</si>
  <si>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</si>
  <si>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</si>
  <si>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</si>
  <si>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</si>
  <si>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</si>
  <si>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</si>
  <si>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</si>
  <si>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</si>
  <si>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</si>
  <si>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</si>
  <si>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</si>
  <si>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</si>
  <si>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</si>
  <si>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</si>
  <si>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</si>
  <si>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</si>
  <si>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</si>
  <si>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</si>
  <si>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</si>
  <si>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</si>
  <si>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</si>
  <si>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</si>
  <si>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</si>
  <si>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</si>
  <si>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</si>
  <si>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</si>
  <si>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</si>
  <si>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</si>
  <si>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</si>
  <si>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</si>
  <si>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</si>
  <si>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</si>
  <si>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</si>
  <si>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</si>
  <si>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</si>
  <si>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</si>
  <si>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</si>
  <si>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</si>
  <si>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</si>
  <si>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</si>
  <si>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</si>
  <si>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</si>
  <si>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</si>
  <si>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</si>
  <si>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</si>
  <si>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</si>
  <si>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</si>
  <si>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</si>
  <si>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</si>
  <si>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</si>
  <si>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</si>
  <si>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</si>
  <si>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</si>
  <si>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</si>
  <si>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</si>
  <si>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</si>
  <si>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</si>
  <si>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</si>
  <si>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</si>
  <si>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</si>
  <si>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</si>
  <si>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</si>
  <si>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</si>
  <si>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</si>
  <si>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</si>
  <si>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</si>
  <si>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</si>
  <si>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</si>
  <si>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</si>
  <si>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</si>
  <si>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</si>
  <si>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</si>
  <si>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</si>
  <si>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</si>
  <si>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</si>
  <si>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</si>
  <si>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</si>
  <si>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</si>
  <si>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</si>
  <si>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</si>
  <si>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</si>
  <si>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</si>
  <si>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</si>
  <si>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</si>
  <si>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</si>
  <si>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</si>
  <si>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</si>
  <si>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</si>
  <si>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</si>
  <si>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</si>
  <si>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</si>
  <si>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</si>
  <si>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</si>
  <si>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</si>
  <si>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</si>
  <si>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</si>
  <si>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</si>
  <si>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</si>
  <si>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</si>
  <si>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</si>
  <si>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</si>
  <si>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</si>
  <si>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</si>
  <si>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</si>
  <si>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</si>
  <si>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</si>
  <si>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</si>
  <si>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</si>
  <si>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</si>
  <si>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</si>
  <si>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</si>
  <si>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</si>
  <si>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</si>
  <si>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</si>
  <si>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</si>
  <si>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</si>
  <si>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</si>
  <si>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</si>
  <si>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</si>
  <si>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</si>
  <si>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</si>
  <si>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</si>
  <si>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</si>
  <si>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</si>
  <si>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</si>
  <si>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</si>
  <si>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</si>
  <si>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</si>
  <si>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</si>
  <si>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</si>
  <si>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</si>
  <si>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</si>
  <si>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</si>
  <si>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</si>
  <si>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</si>
  <si>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</si>
  <si>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</si>
  <si>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</si>
  <si>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</si>
  <si>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</si>
  <si>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</si>
  <si>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</si>
  <si>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</si>
  <si>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</si>
  <si>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</si>
  <si>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</si>
  <si>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</si>
  <si>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</si>
  <si>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</si>
  <si>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</si>
  <si>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</si>
  <si>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</si>
  <si>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</si>
  <si>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</si>
  <si>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</si>
  <si>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</si>
  <si>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</si>
  <si>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</si>
  <si>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</si>
  <si>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</si>
  <si>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</si>
  <si>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</si>
  <si>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</si>
  <si>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</si>
  <si>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</si>
  <si>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</si>
  <si>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</si>
  <si>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</si>
  <si>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</si>
  <si>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</si>
  <si>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</si>
  <si>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</si>
  <si>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</si>
  <si>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</si>
  <si>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</si>
  <si>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</si>
  <si>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</si>
  <si>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</si>
  <si>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</si>
  <si>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</si>
  <si>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</si>
  <si>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</si>
  <si>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</si>
  <si>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</si>
  <si>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</si>
  <si>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</si>
  <si>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</si>
  <si>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</si>
  <si>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</si>
  <si>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</si>
  <si>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</si>
  <si>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</si>
  <si>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</si>
  <si>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</si>
  <si>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</si>
  <si>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</si>
  <si>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</si>
  <si>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</si>
  <si>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</si>
  <si>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</si>
  <si>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</si>
  <si>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</si>
  <si>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</si>
  <si>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</si>
  <si>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</si>
  <si>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</si>
  <si>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</si>
  <si>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</si>
  <si>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</si>
  <si>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</si>
  <si>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</si>
  <si>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</si>
  <si>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</si>
  <si>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</si>
  <si>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</si>
  <si>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</si>
  <si>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</si>
  <si>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</si>
  <si>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</si>
  <si>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</si>
  <si>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</si>
  <si>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</si>
  <si>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</si>
  <si>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</si>
  <si>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</si>
  <si>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</si>
  <si>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</si>
  <si>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</si>
  <si>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</si>
  <si>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</si>
  <si>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</si>
  <si>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</si>
  <si>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</si>
  <si>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</si>
  <si>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</si>
  <si>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</si>
  <si>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</si>
  <si>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</si>
  <si>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</si>
  <si>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</si>
  <si>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</si>
  <si>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</si>
  <si>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</si>
  <si>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</si>
  <si>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</si>
  <si>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</si>
  <si>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</si>
  <si>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</si>
  <si>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</si>
  <si>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</si>
  <si>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</si>
  <si>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</si>
  <si>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</si>
  <si>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</si>
  <si>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</si>
  <si>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</si>
  <si>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</si>
  <si>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</si>
  <si>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</si>
  <si>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</si>
  <si>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</si>
  <si>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</si>
  <si>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</si>
  <si>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</si>
  <si>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</si>
  <si>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</si>
  <si>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</si>
  <si>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</si>
  <si>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</si>
  <si>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</si>
  <si>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</si>
  <si>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</si>
  <si>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</si>
  <si>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</si>
  <si>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</si>
  <si>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</si>
  <si>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</si>
  <si>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</si>
  <si>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</si>
  <si>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</si>
  <si>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</si>
  <si>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</si>
  <si>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</si>
  <si>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</si>
  <si>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</si>
  <si>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</si>
  <si>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</si>
  <si>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</si>
  <si>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</si>
  <si>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</si>
  <si>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</si>
  <si>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</si>
  <si>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</si>
  <si>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</si>
  <si>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</si>
  <si>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</si>
  <si>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</si>
  <si>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</si>
  <si>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</si>
  <si>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</si>
  <si>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</si>
  <si>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</si>
  <si>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</si>
  <si>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</si>
  <si>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</si>
  <si>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</si>
  <si>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</si>
  <si>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</si>
  <si>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</si>
  <si>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</si>
  <si>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</si>
  <si>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</si>
  <si>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</si>
  <si>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</si>
  <si>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</si>
  <si>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</si>
  <si>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</si>
  <si>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</si>
  <si>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</si>
  <si>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</si>
  <si>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</si>
  <si>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</si>
  <si>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</si>
  <si>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</si>
  <si>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</si>
  <si>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</si>
  <si>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</si>
  <si>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</si>
  <si>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</si>
  <si>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</si>
  <si>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</si>
  <si>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</si>
  <si>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</si>
  <si>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</si>
  <si>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</si>
  <si>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</si>
  <si>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</si>
  <si>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</si>
  <si>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</si>
  <si>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</si>
  <si>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</si>
  <si>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</si>
  <si>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</si>
  <si>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</si>
  <si>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</si>
  <si>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</si>
  <si>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</si>
  <si>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</si>
  <si>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</si>
  <si>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</si>
  <si>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</si>
  <si>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</si>
  <si>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</si>
  <si>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</si>
  <si>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</si>
  <si>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</si>
  <si>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</si>
  <si>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</si>
  <si>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</si>
  <si>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</si>
  <si>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</si>
  <si>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</si>
  <si>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</si>
  <si>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</si>
  <si>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</si>
  <si>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</si>
  <si>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</si>
  <si>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</si>
  <si>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</si>
  <si>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</si>
  <si>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</si>
  <si>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</si>
  <si>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</si>
  <si>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</si>
  <si>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</si>
  <si>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</si>
  <si>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</si>
  <si>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</si>
  <si>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</si>
  <si>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</si>
  <si>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</si>
  <si>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</si>
  <si>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</si>
  <si>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</si>
  <si>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</si>
  <si>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</si>
  <si>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</si>
  <si>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</si>
  <si>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</si>
  <si>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</si>
  <si>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</si>
  <si>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</si>
  <si>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</si>
  <si>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</si>
  <si>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</si>
  <si>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</si>
  <si>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</si>
  <si>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</si>
  <si>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</si>
  <si>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</si>
  <si>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</si>
  <si>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</si>
  <si>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</si>
  <si>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</si>
  <si>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</si>
  <si>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</si>
  <si>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</si>
  <si>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</si>
  <si>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</si>
  <si>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</si>
  <si>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</si>
  <si>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</si>
  <si>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</si>
  <si>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</si>
  <si>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</si>
  <si>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</si>
  <si>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</si>
  <si>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</si>
  <si>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</si>
  <si>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</si>
  <si>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</si>
  <si>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</si>
  <si>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</si>
  <si>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</si>
  <si>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</si>
  <si>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</si>
  <si>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</si>
  <si>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</si>
  <si>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</si>
  <si>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</si>
  <si>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</si>
  <si>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</si>
  <si>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</si>
  <si>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</si>
  <si>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</si>
  <si>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</si>
  <si>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</si>
  <si>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</si>
  <si>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</si>
  <si>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</si>
  <si>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</si>
  <si>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</si>
  <si>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</si>
  <si>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</si>
  <si>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</si>
  <si>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</si>
  <si>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</si>
  <si>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</si>
  <si>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</si>
  <si>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</si>
  <si>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</si>
  <si>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</si>
  <si>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</si>
  <si>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</si>
  <si>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</si>
  <si>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</si>
  <si>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</si>
  <si>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</si>
  <si>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</si>
  <si>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</si>
  <si>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</si>
  <si>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</si>
  <si>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</si>
  <si>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</si>
  <si>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</si>
  <si>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</si>
  <si>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</si>
  <si>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</si>
  <si>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</si>
  <si>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</si>
  <si>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</si>
  <si>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</si>
  <si>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</si>
  <si>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</si>
  <si>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</si>
  <si>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</si>
  <si>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</si>
  <si>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</si>
  <si>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</si>
  <si>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</si>
  <si>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</si>
  <si>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</si>
  <si>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</si>
  <si>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</si>
  <si>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</si>
  <si>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</si>
  <si>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</si>
  <si>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</si>
  <si>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</si>
  <si>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</si>
  <si>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</si>
  <si>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</si>
  <si>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</si>
  <si>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</si>
  <si>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</si>
  <si>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</si>
  <si>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</si>
  <si>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</si>
  <si>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</si>
  <si>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</si>
  <si>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</si>
  <si>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</si>
  <si>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</si>
  <si>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</si>
  <si>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</si>
  <si>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</si>
  <si>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</si>
  <si>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</si>
  <si>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</si>
  <si>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</si>
  <si>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</si>
  <si>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</si>
  <si>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</si>
  <si>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</si>
  <si>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</si>
  <si>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</si>
  <si>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</si>
  <si>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</si>
  <si>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</si>
  <si>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</si>
  <si>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</si>
  <si>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</si>
  <si>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</si>
  <si>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</si>
  <si>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</si>
  <si>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</si>
  <si>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</si>
  <si>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</si>
  <si>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</si>
  <si>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</si>
  <si>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</si>
  <si>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</si>
  <si>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</si>
  <si>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</si>
  <si>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</si>
  <si>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</si>
  <si>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</si>
  <si>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</si>
  <si>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</si>
  <si>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</si>
  <si>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</si>
  <si>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</si>
  <si>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</si>
  <si>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</si>
  <si>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</si>
  <si>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</si>
  <si>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</si>
  <si>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</si>
  <si>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</si>
  <si>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</si>
  <si>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</si>
  <si>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</si>
  <si>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</si>
  <si>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</si>
  <si>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</si>
  <si>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</si>
  <si>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</si>
  <si>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</si>
  <si>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</si>
  <si>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</si>
  <si>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</si>
  <si>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</si>
  <si>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</si>
  <si>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</si>
  <si>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</si>
  <si>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</si>
  <si>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</si>
  <si>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</si>
  <si>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</si>
  <si>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</si>
  <si>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</si>
  <si>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</si>
  <si>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</si>
  <si>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</si>
  <si>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</si>
  <si>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</si>
  <si>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</si>
  <si>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</si>
  <si>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</si>
  <si>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</si>
  <si>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</si>
  <si>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</si>
  <si>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</si>
  <si>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</si>
  <si>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</si>
  <si>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</si>
  <si>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</si>
  <si>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</si>
  <si>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</si>
  <si>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</si>
  <si>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</si>
  <si>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</si>
  <si>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</si>
  <si>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</si>
  <si>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</si>
  <si>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</si>
  <si>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</si>
  <si>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</si>
  <si>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</si>
  <si>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</si>
  <si>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</si>
  <si>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</si>
  <si>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</si>
  <si>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</si>
  <si>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</si>
  <si>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</si>
  <si>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</si>
  <si>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</si>
  <si>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</si>
  <si>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</si>
  <si>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</si>
  <si>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</si>
  <si>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</si>
  <si>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</si>
  <si>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</si>
  <si>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</si>
  <si>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</si>
  <si>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</si>
  <si>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</si>
  <si>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</si>
  <si>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</si>
  <si>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</si>
  <si>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</si>
  <si>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</si>
  <si>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</si>
  <si>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</si>
  <si>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</si>
  <si>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</si>
  <si>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</si>
  <si>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</si>
  <si>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</si>
  <si>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</si>
  <si>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</si>
  <si>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</si>
  <si>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</si>
  <si>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</si>
  <si>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</si>
  <si>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</si>
  <si>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</si>
  <si>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</si>
  <si>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</si>
  <si>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</si>
  <si>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</si>
  <si>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</si>
  <si>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</si>
  <si>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</si>
  <si>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</si>
  <si>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</si>
  <si>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</si>
  <si>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</si>
  <si>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</si>
  <si>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</si>
  <si>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</si>
  <si>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</si>
  <si>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</si>
  <si>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</si>
  <si>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</si>
  <si>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</si>
  <si>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</si>
  <si>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</si>
  <si>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</si>
  <si>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</si>
  <si>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</si>
  <si>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</si>
  <si>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</si>
  <si>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</si>
  <si>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</si>
  <si>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</si>
  <si>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</si>
  <si>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</si>
  <si>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</si>
  <si>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</si>
  <si>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</si>
  <si>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</si>
  <si>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</si>
  <si>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</si>
  <si>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</si>
  <si>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</si>
  <si>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</si>
  <si>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</si>
  <si>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</si>
  <si>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</si>
  <si>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</si>
  <si>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</si>
  <si>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</si>
  <si>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</si>
  <si>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</si>
  <si>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</si>
  <si>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</si>
  <si>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</si>
  <si>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</si>
  <si>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</si>
  <si>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</si>
  <si>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</si>
  <si>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</si>
  <si>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</si>
  <si>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</si>
  <si>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</si>
  <si>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</si>
  <si>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</si>
  <si>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</si>
  <si>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</si>
  <si>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</si>
  <si>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</si>
  <si>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</si>
  <si>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</si>
  <si>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</si>
  <si>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</si>
  <si>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</si>
  <si>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</si>
  <si>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</si>
  <si>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</si>
  <si>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</si>
  <si>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</si>
  <si>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</si>
  <si>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</si>
  <si>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</si>
  <si>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</si>
  <si>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</si>
  <si>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</si>
  <si>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</si>
  <si>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</si>
  <si>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</si>
  <si>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</si>
  <si>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</si>
  <si>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</si>
  <si>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</si>
  <si>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</si>
  <si>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</si>
  <si>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</si>
  <si>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</si>
  <si>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</si>
  <si>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</si>
  <si>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</si>
  <si>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</si>
  <si>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</si>
  <si>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</si>
  <si>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</si>
  <si>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</si>
  <si>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</si>
  <si>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</si>
  <si>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</si>
  <si>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</si>
  <si>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</si>
  <si>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</si>
  <si>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</si>
  <si>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</si>
  <si>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</si>
  <si>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</si>
  <si>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</si>
  <si>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</si>
  <si>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</si>
  <si>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</si>
  <si>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</si>
  <si>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</si>
  <si>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</si>
  <si>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</si>
  <si>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</si>
  <si>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</si>
  <si>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</si>
  <si>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</si>
  <si>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</si>
  <si>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</si>
  <si>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</si>
  <si>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</si>
  <si>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</si>
  <si>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</si>
  <si>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</si>
  <si>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</si>
  <si>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</si>
  <si>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</si>
  <si>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</si>
  <si>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</si>
  <si>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</si>
  <si>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</si>
  <si>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</si>
  <si>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</si>
  <si>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</si>
  <si>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</si>
  <si>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</si>
  <si>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</si>
  <si>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</si>
  <si>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</si>
  <si>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</si>
  <si>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</si>
  <si>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</si>
  <si>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</si>
  <si>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</si>
  <si>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</si>
  <si>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</si>
  <si>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</si>
  <si>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</si>
  <si>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</si>
  <si>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</si>
  <si>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</si>
  <si>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</si>
  <si>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</si>
  <si>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</si>
  <si>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</si>
  <si>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</si>
  <si>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</si>
  <si>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</si>
  <si>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</si>
  <si>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</si>
  <si>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</si>
  <si>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</si>
  <si>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</si>
  <si>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</si>
  <si>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</si>
  <si>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</si>
  <si>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</si>
  <si>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</si>
  <si>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</si>
  <si>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</si>
  <si>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</si>
  <si>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</si>
  <si>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</si>
  <si>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</si>
  <si>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</si>
  <si>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</si>
  <si>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</si>
  <si>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</si>
  <si>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</si>
  <si>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</si>
  <si>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</si>
  <si>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</si>
  <si>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</si>
  <si>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</si>
  <si>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</si>
  <si>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</si>
  <si>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</si>
  <si>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</si>
  <si>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</si>
  <si>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</si>
  <si>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</si>
  <si>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</si>
  <si>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</si>
  <si>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</si>
  <si>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</si>
  <si>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</si>
  <si>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</si>
  <si>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</si>
  <si>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</si>
  <si>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</si>
  <si>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</si>
  <si>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</si>
  <si>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</si>
  <si>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</si>
  <si>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</si>
  <si>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</si>
  <si>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</si>
  <si>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</si>
  <si>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</si>
  <si>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</si>
  <si>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</si>
  <si>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</si>
  <si>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</si>
  <si>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</si>
  <si>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</si>
  <si>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</si>
  <si>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</si>
  <si>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</si>
  <si>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</si>
  <si>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</si>
  <si>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</si>
  <si>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</si>
  <si>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</si>
  <si>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</si>
  <si>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</si>
  <si>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</si>
  <si>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</si>
  <si>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</si>
  <si>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</si>
  <si>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</si>
  <si>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</si>
  <si>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</si>
  <si>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</si>
  <si>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</si>
  <si>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</si>
  <si>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</si>
  <si>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</si>
  <si>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</si>
  <si>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</si>
  <si>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</si>
  <si>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</si>
  <si>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</si>
  <si>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</si>
  <si>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</si>
  <si>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</si>
  <si>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</si>
  <si>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</si>
  <si>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</si>
  <si>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</si>
  <si>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</si>
  <si>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</si>
  <si>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</si>
  <si>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</si>
  <si>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</si>
  <si>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</si>
  <si>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</si>
  <si>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</si>
  <si>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</si>
  <si>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</si>
  <si>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</si>
  <si>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</si>
  <si>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</si>
  <si>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</si>
  <si>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</si>
  <si>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</si>
  <si>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</si>
  <si>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</si>
  <si>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</si>
  <si>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</si>
  <si>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</si>
  <si>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</si>
  <si>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</si>
  <si>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</si>
  <si>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</si>
  <si>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</si>
  <si>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</si>
  <si>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</si>
  <si>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</si>
  <si>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</si>
  <si>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</si>
  <si>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</si>
  <si>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</si>
  <si>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</si>
  <si>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</si>
  <si>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</si>
  <si>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</si>
  <si>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</si>
  <si>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</si>
  <si>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</si>
  <si>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</si>
  <si>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</si>
  <si>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</si>
  <si>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</si>
  <si>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</si>
  <si>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</si>
  <si>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</si>
  <si>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</si>
  <si>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</si>
  <si>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</si>
  <si>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</si>
  <si>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</si>
  <si>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</si>
  <si>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</si>
  <si>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</si>
  <si>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</si>
  <si>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</si>
  <si>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</si>
  <si>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</si>
  <si>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</si>
  <si>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</si>
  <si>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</si>
  <si>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</si>
  <si>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</si>
  <si>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</si>
  <si>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</si>
  <si>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</si>
  <si>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</si>
  <si>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</si>
  <si>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</si>
  <si>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</si>
  <si>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</si>
  <si>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</si>
  <si>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</si>
  <si>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</si>
  <si>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</si>
  <si>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</si>
  <si>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</si>
  <si>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</si>
  <si>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</si>
  <si>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</si>
  <si>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</si>
  <si>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</si>
  <si>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</si>
  <si>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</si>
  <si>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</si>
  <si>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</si>
  <si>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</si>
  <si>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</si>
  <si>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</si>
  <si>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</si>
  <si>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</si>
  <si>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</si>
  <si>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</si>
  <si>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</si>
  <si>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</si>
  <si>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</si>
  <si>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</si>
  <si>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</si>
  <si>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</si>
  <si>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</si>
  <si>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</si>
  <si>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</si>
  <si>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</si>
  <si>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</si>
  <si>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</si>
  <si>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</si>
  <si>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</si>
  <si>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</si>
  <si>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</si>
  <si>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</si>
  <si>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</si>
  <si>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</si>
  <si>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</si>
  <si>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</si>
  <si>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</si>
  <si>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</si>
  <si>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</si>
  <si>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</si>
  <si>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</si>
  <si>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</si>
  <si>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</si>
  <si>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</si>
  <si>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</si>
  <si>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</si>
  <si>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</si>
  <si>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</si>
  <si>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</si>
  <si>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</si>
  <si>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</si>
  <si>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</si>
  <si>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</si>
  <si>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</si>
  <si>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</si>
  <si>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</si>
  <si>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</si>
  <si>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</si>
  <si>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</si>
  <si>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</si>
  <si>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</si>
  <si>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</si>
  <si>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</si>
  <si>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</si>
  <si>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</si>
  <si>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</si>
  <si>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</si>
  <si>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</si>
  <si>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</si>
  <si>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</si>
  <si>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</si>
  <si>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</si>
  <si>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</si>
  <si>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</si>
  <si>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</si>
  <si>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</si>
  <si>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</si>
  <si>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</si>
  <si>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</si>
  <si>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</si>
  <si>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</si>
  <si>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</si>
  <si>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</si>
  <si>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</si>
  <si>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</si>
  <si>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</si>
  <si>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</si>
  <si>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</si>
  <si>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</si>
  <si>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</si>
  <si>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</si>
  <si>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</si>
  <si>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</si>
  <si>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</si>
  <si>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</si>
  <si>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</si>
  <si>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</si>
  <si>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</si>
  <si>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</si>
  <si>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</si>
  <si>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</si>
  <si>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</si>
  <si>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</si>
  <si>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</si>
  <si>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</si>
  <si>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</si>
  <si>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</si>
  <si>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</si>
  <si>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</si>
  <si>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</si>
  <si>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</si>
  <si>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</si>
  <si>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</si>
  <si>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</si>
  <si>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</si>
  <si>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</si>
  <si>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</si>
  <si>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</si>
  <si>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</si>
  <si>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</si>
  <si>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</si>
  <si>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</si>
  <si>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</si>
  <si>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</si>
  <si>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</si>
  <si>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</si>
  <si>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</si>
  <si>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</si>
  <si>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</si>
  <si>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</si>
  <si>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</si>
  <si>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</si>
  <si>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</si>
  <si>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</si>
  <si>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</si>
  <si>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</si>
  <si>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</si>
  <si>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</si>
  <si>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</si>
  <si>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</si>
  <si>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</si>
  <si>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</si>
  <si>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</si>
  <si>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</si>
  <si>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</si>
  <si>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</si>
  <si>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</si>
  <si>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</si>
  <si>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</si>
  <si>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</si>
  <si>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</si>
  <si>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</si>
  <si>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</si>
  <si>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</si>
  <si>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</si>
  <si>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</si>
  <si>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</si>
  <si>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</si>
  <si>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</si>
  <si>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</si>
  <si>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</si>
  <si>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</si>
  <si>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</si>
  <si>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</si>
  <si>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</si>
  <si>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</si>
  <si>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</si>
  <si>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</si>
  <si>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</si>
  <si>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</si>
  <si>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</si>
  <si>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</si>
  <si>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</si>
  <si>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</si>
  <si>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</si>
  <si>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</si>
  <si>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</si>
  <si>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</si>
  <si>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</si>
  <si>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</si>
  <si>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</si>
  <si>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</si>
  <si>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</si>
  <si>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</si>
  <si>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</si>
  <si>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</si>
  <si>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</si>
  <si>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</si>
  <si>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</si>
  <si>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</si>
  <si>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</si>
  <si>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</si>
  <si>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</si>
  <si>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</si>
  <si>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</si>
  <si>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</si>
  <si>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</si>
  <si>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</si>
  <si>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</si>
  <si>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</si>
  <si>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</si>
  <si>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</si>
  <si>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</si>
  <si>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</si>
  <si>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</si>
  <si>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</si>
  <si>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</si>
  <si>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</si>
  <si>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</si>
  <si>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</si>
  <si>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</si>
  <si>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</si>
  <si>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</si>
  <si>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</si>
  <si>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</si>
  <si>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</si>
  <si>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</si>
  <si>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</si>
  <si>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</si>
  <si>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</si>
  <si>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</si>
  <si>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</si>
  <si>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</si>
  <si>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</si>
  <si>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</si>
  <si>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</si>
  <si>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</si>
  <si>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</si>
  <si>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</si>
  <si>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</si>
  <si>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</si>
  <si>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</si>
  <si>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</si>
  <si>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</si>
  <si>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</si>
  <si>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</si>
  <si>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</si>
  <si>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</si>
  <si>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</si>
  <si>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</si>
  <si>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</si>
  <si>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</si>
  <si>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</si>
  <si>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</si>
  <si>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</si>
  <si>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</si>
  <si>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</si>
  <si>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</si>
  <si>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</si>
  <si>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</si>
  <si>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</si>
  <si>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</si>
  <si>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</si>
  <si>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</si>
  <si>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</si>
  <si>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</si>
  <si>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</si>
  <si>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</si>
  <si>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</si>
  <si>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</si>
  <si>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</si>
  <si>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</si>
  <si>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</si>
  <si>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</si>
  <si>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</si>
  <si>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</si>
  <si>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</si>
  <si>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</si>
  <si>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</si>
  <si>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</si>
  <si>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</si>
  <si>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</si>
  <si>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</si>
  <si>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</si>
  <si>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</si>
  <si>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</si>
  <si>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</si>
  <si>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</si>
  <si>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</si>
  <si>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</si>
  <si>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</si>
  <si>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</si>
  <si>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</si>
  <si>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</si>
  <si>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</si>
  <si>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</si>
  <si>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</si>
  <si>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</si>
  <si>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</si>
  <si>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</si>
  <si>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</si>
  <si>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</si>
  <si>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</si>
  <si>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</si>
  <si>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</si>
  <si>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</si>
  <si>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</si>
  <si>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</si>
  <si>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</si>
  <si>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</si>
  <si>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</si>
  <si>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</si>
  <si>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</si>
  <si>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</si>
  <si>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</si>
  <si>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</si>
  <si>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</si>
  <si>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</si>
  <si>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</si>
  <si>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</si>
  <si>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</si>
  <si>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</si>
  <si>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</si>
  <si>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</si>
  <si>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</si>
  <si>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</si>
  <si>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</si>
  <si>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</si>
  <si>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</si>
  <si>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</si>
  <si>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</si>
  <si>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</si>
  <si>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</si>
  <si>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</si>
  <si>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</si>
  <si>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</si>
  <si>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</si>
  <si>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</si>
  <si>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</si>
  <si>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</si>
  <si>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</si>
  <si>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</si>
  <si>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</si>
  <si>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</si>
  <si>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</si>
  <si>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</si>
  <si>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</si>
  <si>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</si>
  <si>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</si>
  <si>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</si>
  <si>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</si>
  <si>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</si>
  <si>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</si>
  <si>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</si>
  <si>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</si>
  <si>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</si>
  <si>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</si>
  <si>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</si>
  <si>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</si>
  <si>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</si>
  <si>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</si>
  <si>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</si>
  <si>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</si>
  <si>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</si>
  <si>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</si>
  <si>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</si>
  <si>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</si>
  <si>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</si>
  <si>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</si>
  <si>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</si>
  <si>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</si>
  <si>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</si>
  <si>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</si>
  <si>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</si>
  <si>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</si>
  <si>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</si>
  <si>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</si>
  <si>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</si>
  <si>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</si>
  <si>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</si>
  <si>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</si>
  <si>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</si>
  <si>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</si>
  <si>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</si>
  <si>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</si>
  <si>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</si>
  <si>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</si>
  <si>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</si>
  <si>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</si>
  <si>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</si>
  <si>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</si>
  <si>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</si>
  <si>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</si>
  <si>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</si>
  <si>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</si>
  <si>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</si>
  <si>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</si>
  <si>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</si>
  <si>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</si>
  <si>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</si>
  <si>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</si>
  <si>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</si>
  <si>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</si>
  <si>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</si>
  <si>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</si>
  <si>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</si>
  <si>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</si>
  <si>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</si>
  <si>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</si>
  <si>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</si>
  <si>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</si>
  <si>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</si>
  <si>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</si>
  <si>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</si>
  <si>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</si>
  <si>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</si>
  <si>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</si>
  <si>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</si>
  <si>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</si>
  <si>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</si>
  <si>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</si>
  <si>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</si>
  <si>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</si>
  <si>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</si>
  <si>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</si>
  <si>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</si>
  <si>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</si>
  <si>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</si>
  <si>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</si>
  <si>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</si>
  <si>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</si>
  <si>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</si>
  <si>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</si>
  <si>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</si>
  <si>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</si>
  <si>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</si>
  <si>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</si>
  <si>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</si>
  <si>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</si>
  <si>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</si>
  <si>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</si>
  <si>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</si>
  <si>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</si>
  <si>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</si>
  <si>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</si>
  <si>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</si>
  <si>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</si>
  <si>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</si>
  <si>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</si>
  <si>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</si>
  <si>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</si>
  <si>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</si>
  <si>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</si>
  <si>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</si>
  <si>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</si>
  <si>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</si>
  <si>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</si>
  <si>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</si>
  <si>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</si>
  <si>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</si>
  <si>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</si>
  <si>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</si>
  <si>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</si>
  <si>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</si>
  <si>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</si>
  <si>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</si>
  <si>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</si>
  <si>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</si>
  <si>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</si>
  <si>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</si>
  <si>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</si>
  <si>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</si>
  <si>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</si>
  <si>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</si>
  <si>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</si>
  <si>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</si>
  <si>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</si>
  <si>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</si>
  <si>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</si>
  <si>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</si>
  <si>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</si>
  <si>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</si>
  <si>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</si>
  <si>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</si>
  <si>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</si>
  <si>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</si>
  <si>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</si>
  <si>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</si>
  <si>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</si>
  <si>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</si>
  <si>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</si>
  <si>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</si>
  <si>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</si>
  <si>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</si>
  <si>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</si>
  <si>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</si>
  <si>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</si>
  <si>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</si>
  <si>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</si>
  <si>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</si>
  <si>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</si>
  <si>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</si>
  <si>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</si>
  <si>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</si>
  <si>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</si>
  <si>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</si>
  <si>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</si>
  <si>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</si>
  <si>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</si>
  <si>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</si>
  <si>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</si>
  <si>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</si>
  <si>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</si>
  <si>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</si>
  <si>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</si>
  <si>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</si>
  <si>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</si>
  <si>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</si>
  <si>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</si>
  <si>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</si>
  <si>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</si>
  <si>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</si>
  <si>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</si>
  <si>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</si>
  <si>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</si>
  <si>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</si>
  <si>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</si>
  <si>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</si>
  <si>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</si>
  <si>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</si>
  <si>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</si>
  <si>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</si>
  <si>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</si>
  <si>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</si>
  <si>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</si>
  <si>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</si>
  <si>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</si>
  <si>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</si>
  <si>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</si>
  <si>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</si>
  <si>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</si>
  <si>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</si>
  <si>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</si>
  <si>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</si>
  <si>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</si>
  <si>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</si>
  <si>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</si>
  <si>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</si>
  <si>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</si>
  <si>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</si>
  <si>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</si>
  <si>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</si>
  <si>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</si>
  <si>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</si>
  <si>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</si>
  <si>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</si>
  <si>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</si>
  <si>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</si>
  <si>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</si>
  <si>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</si>
  <si>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</si>
  <si>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</si>
  <si>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</si>
  <si>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</si>
  <si>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</si>
  <si>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</si>
  <si>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</si>
  <si>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</si>
  <si>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</si>
  <si>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</si>
  <si>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</si>
  <si>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</si>
  <si>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</si>
  <si>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</si>
  <si>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</si>
  <si>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</si>
  <si>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</si>
  <si>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</si>
  <si>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</si>
  <si>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</si>
  <si>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</si>
  <si>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</si>
  <si>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</si>
  <si>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</si>
  <si>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</si>
  <si>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</si>
  <si>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</si>
  <si>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</si>
  <si>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</si>
  <si>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</si>
  <si>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</si>
  <si>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</si>
  <si>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</si>
  <si>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</si>
  <si>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</si>
  <si>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</si>
  <si>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</si>
  <si>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</si>
  <si>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</si>
  <si>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</si>
  <si>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</si>
  <si>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</si>
  <si>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</si>
  <si>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</si>
  <si>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</si>
  <si>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</si>
  <si>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</si>
  <si>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</si>
  <si>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</si>
  <si>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</si>
  <si>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</si>
  <si>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</si>
  <si>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</si>
  <si>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</si>
  <si>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</si>
  <si>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</si>
  <si>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</si>
  <si>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</si>
  <si>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</si>
  <si>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</si>
  <si>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</si>
  <si>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</si>
  <si>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</si>
  <si>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</si>
  <si>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</si>
  <si>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</si>
  <si>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</si>
  <si>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</si>
  <si>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</si>
  <si>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</si>
  <si>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</si>
  <si>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</si>
  <si>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</si>
  <si>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</si>
  <si>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</si>
  <si>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</si>
  <si>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</si>
  <si>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</si>
  <si>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</si>
  <si>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</si>
  <si>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</si>
  <si>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</si>
  <si>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</si>
  <si>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</si>
  <si>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</si>
  <si>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</si>
  <si>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</si>
  <si>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</si>
  <si>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</si>
  <si>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</si>
  <si>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</si>
  <si>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</si>
  <si>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</si>
  <si>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</si>
  <si>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</si>
  <si>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</si>
  <si>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</si>
  <si>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</si>
  <si>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</si>
  <si>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</si>
  <si>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</si>
  <si>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</si>
  <si>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</si>
  <si>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</si>
  <si>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</si>
  <si>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</si>
  <si>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</si>
  <si>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</si>
  <si>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</si>
  <si>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</si>
  <si>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</si>
  <si>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</si>
  <si>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</si>
  <si>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</si>
  <si>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</si>
  <si>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</si>
  <si>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</si>
  <si>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</si>
  <si>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</si>
  <si>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</si>
  <si>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</si>
  <si>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</si>
  <si>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</si>
  <si>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</si>
  <si>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</si>
  <si>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</si>
  <si>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</si>
  <si>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</si>
  <si>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</si>
  <si>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</si>
  <si>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</si>
  <si>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</si>
  <si>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</si>
  <si>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</si>
  <si>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</si>
  <si>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</si>
  <si>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</si>
  <si>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</si>
  <si>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</si>
  <si>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</si>
  <si>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</si>
  <si>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</si>
  <si>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</si>
  <si>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</si>
  <si>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</si>
  <si>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</si>
  <si>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</si>
  <si>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</si>
  <si>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</si>
  <si>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</si>
  <si>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</si>
  <si>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</si>
  <si>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</si>
  <si>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</si>
  <si>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</si>
  <si>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</si>
  <si>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</si>
  <si>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</si>
  <si>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</si>
  <si>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</si>
  <si>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</si>
  <si>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</si>
  <si>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</si>
  <si>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</si>
  <si>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</si>
  <si>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</si>
  <si>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</si>
  <si>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</si>
  <si>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</si>
  <si>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</si>
  <si>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</si>
  <si>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</si>
  <si>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</si>
  <si>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</si>
  <si>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</si>
  <si>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</si>
  <si>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</si>
  <si>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</si>
  <si>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</si>
  <si>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</si>
  <si>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</si>
  <si>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</si>
  <si>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</si>
  <si>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</si>
  <si>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</si>
  <si>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</si>
  <si>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</si>
  <si>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</si>
  <si>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</si>
  <si>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</si>
  <si>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</si>
  <si>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</si>
  <si>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</si>
  <si>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</si>
  <si>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</si>
  <si>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</si>
  <si>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</si>
  <si>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</si>
  <si>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</si>
  <si>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</si>
  <si>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</si>
  <si>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</si>
  <si>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</si>
  <si>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</si>
  <si>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</si>
  <si>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</si>
  <si>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</si>
  <si>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</si>
  <si>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</si>
  <si>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</si>
  <si>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</si>
  <si>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</si>
  <si>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</si>
  <si>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</si>
  <si>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</si>
  <si>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</si>
  <si>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</si>
  <si>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</si>
  <si>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</si>
  <si>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</si>
  <si>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</si>
  <si>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</si>
  <si>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</si>
  <si>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</si>
  <si>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</si>
  <si>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</si>
  <si>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</si>
  <si>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</si>
  <si>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</si>
  <si>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</si>
  <si>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</si>
  <si>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</si>
  <si>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</si>
  <si>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</si>
  <si>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</si>
  <si>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</si>
  <si>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</si>
  <si>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</si>
  <si>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</si>
  <si>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</si>
  <si>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</si>
  <si>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</si>
  <si>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</si>
  <si>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</si>
  <si>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</si>
  <si>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</si>
  <si>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</si>
  <si>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</si>
  <si>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</si>
  <si>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</si>
  <si>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</si>
  <si>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</si>
  <si>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</si>
  <si>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</si>
  <si>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</si>
  <si>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</si>
  <si>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</si>
  <si>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</si>
  <si>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</si>
  <si>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</si>
  <si>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</si>
  <si>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</si>
  <si>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</si>
  <si>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</si>
  <si>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</si>
  <si>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</si>
  <si>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</si>
  <si>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</si>
  <si>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</si>
  <si>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</si>
  <si>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</si>
  <si>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</si>
  <si>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</si>
  <si>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</si>
  <si>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</si>
  <si>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</si>
  <si>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</si>
  <si>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</si>
  <si>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</si>
  <si>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</si>
  <si>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</si>
  <si>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</si>
  <si>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</si>
  <si>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</si>
  <si>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</si>
  <si>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</si>
  <si>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</si>
  <si>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</si>
  <si>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</si>
  <si>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</si>
  <si>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</si>
  <si>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</si>
  <si>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</si>
  <si>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</si>
  <si>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</si>
  <si>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</si>
  <si>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</si>
  <si>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</si>
  <si>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</si>
  <si>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</si>
  <si>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</si>
  <si>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</si>
  <si>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</si>
  <si>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</si>
  <si>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</si>
  <si>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</si>
  <si>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</si>
  <si>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</si>
  <si>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</si>
  <si>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</si>
  <si>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</si>
  <si>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</si>
  <si>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</si>
  <si>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</si>
  <si>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</si>
  <si>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</si>
  <si>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</si>
  <si>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</si>
  <si>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</si>
  <si>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</si>
  <si>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</si>
  <si>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</si>
  <si>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</si>
  <si>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</si>
  <si>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</si>
  <si>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</si>
  <si>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</si>
  <si>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</si>
  <si>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</si>
  <si>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</si>
  <si>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</si>
  <si>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</si>
  <si>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</si>
  <si>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</si>
  <si>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</si>
  <si>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</si>
  <si>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</si>
  <si>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</si>
  <si>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</si>
  <si>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</si>
  <si>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</si>
  <si>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</si>
  <si>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</si>
  <si>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</si>
  <si>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</si>
  <si>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</si>
  <si>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</si>
  <si>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</si>
  <si>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</si>
  <si>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</si>
  <si>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</si>
  <si>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</si>
  <si>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</si>
  <si>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</si>
  <si>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</si>
  <si>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</si>
  <si>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</si>
  <si>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</si>
  <si>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</si>
  <si>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</si>
  <si>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</si>
  <si>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</si>
  <si>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</si>
  <si>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</si>
  <si>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</si>
  <si>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</si>
  <si>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</si>
  <si>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</si>
  <si>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</si>
  <si>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</si>
  <si>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</si>
  <si>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</si>
  <si>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</si>
  <si>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</si>
  <si>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</si>
  <si>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</si>
  <si>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</si>
  <si>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</si>
  <si>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</si>
  <si>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</si>
  <si>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</si>
  <si>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</si>
  <si>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</si>
  <si>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</si>
  <si>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</si>
  <si>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</si>
  <si>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</si>
  <si>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</si>
  <si>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</si>
  <si>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</si>
  <si>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</si>
  <si>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</si>
  <si>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</si>
  <si>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</si>
  <si>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</si>
  <si>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</si>
  <si>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</si>
  <si>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</si>
  <si>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</si>
  <si>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</si>
  <si>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</si>
  <si>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</si>
  <si>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</si>
  <si>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</si>
  <si>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</si>
  <si>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</si>
  <si>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</si>
  <si>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</si>
  <si>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</si>
  <si>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</si>
  <si>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</si>
  <si>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</si>
  <si>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</si>
  <si>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</si>
  <si>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</si>
  <si>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</si>
  <si>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</si>
  <si>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</si>
  <si>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</si>
  <si>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</si>
  <si>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</si>
  <si>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</si>
  <si>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</si>
  <si>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</si>
  <si>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</si>
  <si>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</si>
  <si>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</si>
  <si>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</si>
  <si>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</si>
  <si>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</si>
  <si>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</si>
  <si>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</si>
  <si>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</si>
  <si>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</si>
  <si>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</si>
  <si>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</si>
  <si>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</si>
  <si>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</si>
  <si>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</si>
  <si>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</si>
  <si>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</si>
  <si>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</si>
  <si>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</si>
  <si>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</si>
  <si>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</si>
  <si>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</si>
  <si>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</si>
  <si>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</si>
  <si>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</si>
  <si>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</si>
  <si>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</si>
  <si>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</si>
  <si>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</si>
  <si>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</si>
  <si>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</si>
  <si>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</si>
  <si>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</si>
  <si>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</si>
  <si>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</si>
  <si>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</si>
  <si>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</si>
  <si>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</si>
  <si>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</si>
  <si>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</si>
  <si>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</si>
  <si>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</si>
  <si>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</si>
  <si>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</si>
  <si>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</si>
  <si>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</si>
  <si>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</si>
  <si>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</si>
  <si>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</si>
  <si>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</si>
  <si>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</si>
  <si>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</si>
  <si>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</si>
  <si>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</si>
  <si>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</si>
  <si>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</si>
  <si>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</si>
  <si>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</si>
  <si>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</si>
  <si>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</si>
  <si>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</si>
  <si>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</si>
  <si>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</si>
  <si>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</si>
  <si>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</si>
  <si>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</si>
  <si>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</si>
  <si>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</si>
  <si>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</si>
  <si>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</si>
  <si>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</si>
  <si>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</si>
  <si>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</si>
  <si>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</si>
  <si>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</si>
  <si>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</si>
  <si>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</si>
  <si>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</si>
  <si>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</si>
  <si>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</si>
  <si>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</si>
  <si>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</si>
  <si>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</si>
  <si>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</si>
  <si>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</si>
  <si>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</si>
  <si>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</si>
  <si>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</si>
  <si>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</si>
  <si>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</si>
  <si>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</si>
  <si>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</si>
  <si>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</si>
  <si>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</si>
  <si>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</si>
  <si>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</si>
  <si>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</si>
  <si>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</si>
  <si>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</si>
  <si>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</si>
  <si>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</si>
  <si>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</si>
  <si>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</si>
  <si>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</si>
  <si>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</si>
  <si>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</si>
  <si>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</si>
  <si>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</si>
  <si>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</si>
  <si>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</si>
  <si>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</si>
  <si>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</si>
  <si>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</si>
  <si>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</si>
  <si>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</si>
  <si>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</si>
  <si>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</si>
  <si>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</si>
  <si>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</si>
  <si>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</si>
  <si>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</si>
  <si>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</si>
  <si>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</si>
  <si>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</si>
  <si>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</si>
  <si>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</si>
  <si>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</si>
  <si>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</si>
  <si>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</si>
  <si>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</si>
  <si>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</si>
  <si>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</si>
  <si>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</si>
  <si>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</si>
  <si>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</si>
  <si>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</si>
  <si>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</si>
  <si>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</si>
  <si>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</si>
  <si>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</si>
  <si>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</si>
  <si>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</si>
  <si>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</si>
  <si>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</si>
  <si>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</si>
  <si>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</si>
  <si>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</si>
  <si>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</si>
  <si>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</si>
  <si>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</si>
  <si>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</si>
  <si>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</si>
  <si>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</si>
  <si>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</si>
  <si>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</si>
  <si>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</si>
  <si>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</si>
  <si>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</si>
  <si>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</si>
  <si>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</si>
  <si>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</si>
  <si>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</si>
  <si>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</si>
  <si>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</si>
  <si>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</si>
  <si>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</si>
  <si>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</si>
  <si>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</si>
  <si>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</si>
  <si>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</si>
  <si>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</si>
  <si>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</si>
  <si>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</si>
  <si>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</si>
  <si>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</si>
  <si>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</si>
  <si>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</si>
  <si>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</si>
  <si>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</si>
  <si>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</si>
  <si>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</si>
  <si>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</si>
  <si>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</si>
  <si>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</si>
  <si>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</si>
  <si>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</si>
  <si>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</si>
  <si>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</si>
  <si>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</si>
  <si>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</si>
  <si>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</si>
  <si>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</si>
  <si>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</si>
  <si>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</si>
  <si>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</si>
  <si>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</si>
  <si>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</si>
  <si>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</si>
  <si>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</si>
  <si>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</si>
  <si>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</si>
  <si>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</si>
  <si>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</si>
  <si>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</si>
  <si>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</si>
  <si>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</si>
  <si>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</si>
  <si>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</si>
  <si>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</si>
  <si>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</si>
  <si>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</si>
  <si>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</si>
  <si>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</si>
  <si>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</si>
  <si>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</si>
  <si>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</si>
  <si>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</si>
  <si>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</si>
  <si>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</si>
  <si>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</si>
  <si>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</si>
  <si>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</si>
  <si>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</si>
  <si>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</si>
  <si>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</si>
  <si>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</si>
  <si>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</si>
  <si>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</si>
  <si>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</si>
  <si>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</si>
  <si>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</si>
  <si>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</si>
  <si>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</si>
  <si>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</si>
  <si>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</si>
  <si>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</si>
  <si>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</si>
  <si>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</si>
  <si>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</si>
  <si>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</si>
  <si>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</si>
  <si>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</si>
  <si>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</si>
  <si>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</si>
  <si>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</si>
  <si>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</si>
  <si>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</si>
  <si>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</si>
  <si>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</si>
  <si>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</si>
  <si>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</si>
  <si>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</si>
  <si>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</si>
  <si>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</si>
  <si>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</si>
  <si>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</si>
  <si>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</si>
  <si>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</si>
  <si>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</si>
  <si>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</si>
  <si>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</si>
  <si>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</si>
  <si>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</si>
  <si>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</si>
  <si>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</si>
  <si>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</si>
  <si>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</si>
  <si>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</si>
  <si>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</si>
  <si>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</si>
  <si>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</si>
  <si>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</si>
  <si>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</si>
  <si>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</si>
  <si>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</si>
  <si>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</si>
  <si>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</si>
  <si>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</si>
  <si>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</si>
  <si>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</si>
  <si>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</si>
  <si>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</si>
  <si>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</si>
  <si>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</si>
  <si>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</si>
  <si>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</si>
  <si>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</si>
  <si>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</si>
  <si>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</si>
  <si>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</si>
  <si>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</si>
  <si>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</si>
  <si>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</si>
  <si>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</si>
  <si>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</si>
  <si>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</si>
  <si>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</si>
  <si>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</si>
  <si>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</si>
  <si>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</si>
  <si>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</si>
  <si>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</si>
  <si>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</si>
  <si>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</si>
  <si>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</si>
  <si>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</si>
  <si>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</si>
  <si>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</si>
  <si>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</si>
  <si>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</si>
  <si>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</si>
  <si>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</si>
  <si>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</si>
  <si>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</si>
  <si>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</si>
  <si>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</si>
  <si>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</si>
  <si>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</si>
  <si>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</si>
  <si>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</si>
  <si>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</si>
  <si>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</si>
  <si>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</si>
  <si>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</si>
  <si>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</si>
  <si>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</si>
  <si>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</si>
  <si>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</si>
  <si>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</si>
  <si>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</si>
  <si>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</si>
  <si>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</si>
  <si>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</si>
  <si>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</si>
  <si>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</si>
  <si>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</si>
  <si>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</si>
  <si>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</si>
  <si>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</si>
  <si>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</si>
  <si>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</si>
  <si>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</si>
  <si>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</si>
  <si>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</si>
  <si>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</si>
  <si>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</si>
  <si>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</si>
  <si>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</si>
  <si>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</si>
  <si>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</si>
  <si>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</si>
  <si>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</si>
  <si>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</si>
  <si>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</si>
  <si>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</si>
  <si>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</si>
  <si>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</si>
  <si>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</si>
  <si>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</si>
  <si>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</si>
  <si>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</si>
  <si>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</si>
  <si>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</si>
  <si>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</si>
  <si>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</si>
  <si>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</si>
  <si>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</si>
  <si>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</si>
  <si>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</si>
  <si>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</si>
  <si>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</si>
  <si>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</si>
  <si>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</si>
  <si>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</si>
  <si>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</si>
  <si>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</si>
  <si>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</si>
  <si>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</si>
  <si>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</si>
  <si>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</si>
  <si>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</si>
  <si>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</si>
  <si>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</si>
  <si>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</si>
  <si>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</si>
  <si>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</si>
  <si>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</si>
  <si>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</si>
  <si>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</si>
  <si>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</si>
  <si>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</si>
  <si>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</si>
  <si>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</si>
  <si>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</si>
  <si>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</si>
  <si>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</si>
  <si>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</si>
  <si>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</si>
  <si>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</si>
  <si>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</si>
  <si>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</si>
  <si>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</si>
  <si>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</si>
  <si>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</si>
  <si>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</si>
  <si>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</si>
  <si>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</si>
  <si>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</si>
  <si>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</si>
  <si>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</si>
  <si>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</si>
  <si>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</si>
  <si>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</si>
  <si>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</si>
  <si>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</si>
  <si>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</si>
  <si>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</si>
  <si>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</si>
  <si>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</si>
  <si>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</si>
  <si>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</si>
  <si>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</si>
  <si>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</si>
  <si>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</si>
  <si>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</si>
  <si>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</si>
  <si>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</si>
  <si>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</si>
  <si>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</si>
  <si>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</si>
  <si>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</si>
  <si>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</si>
  <si>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</si>
  <si>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</si>
  <si>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</si>
  <si>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</si>
  <si>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</si>
  <si>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</si>
  <si>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</si>
  <si>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</si>
  <si>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</si>
  <si>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</si>
  <si>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</si>
  <si>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</si>
  <si>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</si>
  <si>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</si>
  <si>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</si>
  <si>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</si>
  <si>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</si>
  <si>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</si>
  <si>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</si>
  <si>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</si>
  <si>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</si>
  <si>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</si>
  <si>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</si>
  <si>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</si>
  <si>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</si>
  <si>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</si>
  <si>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</si>
  <si>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</si>
  <si>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</si>
  <si>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</si>
  <si>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</si>
  <si>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</si>
  <si>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</si>
  <si>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</si>
  <si>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</si>
  <si>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</si>
  <si>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</si>
  <si>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</si>
  <si>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</si>
  <si>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</si>
  <si>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</si>
  <si>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</si>
  <si>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</si>
  <si>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</si>
  <si>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</si>
  <si>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</si>
  <si>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</si>
  <si>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</si>
  <si>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</si>
  <si>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</si>
  <si>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</si>
  <si>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</si>
  <si>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</si>
  <si>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</si>
  <si>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</si>
  <si>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</si>
  <si>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</si>
  <si>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</si>
  <si>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</si>
  <si>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</si>
  <si>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</si>
  <si>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</si>
  <si>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</si>
  <si>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</si>
  <si>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</si>
  <si>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</si>
  <si>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</si>
  <si>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</si>
  <si>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</si>
  <si>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</si>
  <si>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</si>
  <si>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</si>
  <si>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</si>
  <si>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</si>
  <si>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</si>
  <si>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</si>
  <si>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</si>
  <si>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</si>
  <si>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</si>
  <si>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</si>
  <si>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</si>
  <si>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</si>
  <si>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</si>
  <si>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</si>
  <si>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</si>
  <si>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</si>
  <si>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</si>
  <si>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</si>
  <si>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</si>
  <si>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</si>
  <si>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</si>
  <si>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</si>
  <si>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</si>
  <si>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</si>
  <si>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</si>
  <si>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</si>
  <si>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</si>
  <si>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</si>
  <si>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</si>
  <si>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</si>
  <si>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</si>
  <si>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</si>
  <si>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</si>
  <si>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</si>
  <si>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</si>
  <si>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</si>
  <si>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</si>
  <si>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</si>
  <si>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</si>
  <si>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</si>
  <si>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</si>
  <si>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</si>
  <si>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</si>
  <si>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</si>
  <si>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</si>
  <si>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</si>
  <si>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</si>
  <si>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</si>
  <si>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</si>
  <si>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</si>
  <si>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</si>
  <si>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</si>
  <si>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</si>
  <si>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</si>
  <si>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</si>
  <si>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</si>
  <si>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</si>
  <si>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</si>
  <si>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</si>
  <si>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</si>
  <si>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</si>
  <si>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</si>
  <si>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</si>
  <si>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</si>
  <si>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</si>
  <si>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</si>
  <si>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</si>
  <si>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</si>
  <si>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</si>
  <si>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</si>
  <si>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</si>
  <si>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</si>
  <si>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</si>
  <si>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</si>
  <si>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</si>
  <si>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</si>
  <si>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</si>
  <si>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</si>
  <si>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</si>
  <si>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</si>
  <si>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</si>
  <si>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</si>
  <si>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</si>
  <si>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</si>
  <si>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</si>
  <si>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</si>
  <si>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</si>
  <si>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</si>
  <si>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</si>
  <si>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</si>
  <si>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</si>
  <si>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</si>
  <si>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</si>
  <si>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</si>
  <si>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</si>
  <si>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</si>
  <si>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</si>
  <si>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</si>
  <si>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</si>
  <si>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</si>
  <si>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</si>
  <si>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</si>
  <si>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</si>
  <si>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</si>
  <si>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</si>
  <si>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</si>
  <si>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</si>
  <si>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</si>
  <si>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</si>
  <si>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</si>
  <si>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</si>
  <si>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</si>
  <si>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</si>
  <si>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</si>
  <si>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</si>
  <si>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</si>
  <si>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</si>
  <si>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</si>
  <si>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</si>
  <si>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</si>
  <si>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</si>
  <si>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</si>
  <si>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</si>
  <si>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</si>
  <si>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</si>
  <si>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</si>
  <si>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</si>
  <si>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</si>
  <si>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</si>
  <si>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</si>
  <si>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</si>
  <si>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</si>
  <si>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</si>
  <si>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</si>
  <si>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</si>
  <si>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</si>
  <si>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</si>
  <si>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</si>
  <si>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</si>
  <si>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</si>
  <si>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</si>
  <si>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</si>
  <si>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</si>
  <si>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</si>
  <si>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</si>
  <si>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</si>
  <si>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</si>
  <si>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</si>
  <si>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</si>
  <si>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</si>
  <si>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</si>
  <si>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</si>
  <si>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</si>
  <si>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</si>
  <si>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</si>
  <si>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</si>
  <si>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</si>
  <si>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</si>
  <si>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</si>
  <si>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</si>
  <si>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</si>
  <si>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</si>
  <si>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</si>
  <si>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</si>
  <si>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</si>
  <si>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</si>
  <si>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</si>
  <si>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</si>
  <si>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</si>
  <si>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</si>
  <si>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</si>
  <si>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</si>
  <si>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</si>
  <si>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</si>
  <si>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</si>
  <si>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</si>
  <si>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</si>
  <si>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</si>
  <si>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</si>
  <si>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</si>
  <si>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</si>
  <si>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</si>
  <si>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</si>
  <si>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</si>
  <si>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</si>
  <si>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</si>
  <si>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</si>
  <si>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</si>
  <si>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</si>
  <si>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</si>
  <si>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</si>
  <si>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</si>
  <si>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</si>
  <si>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</si>
  <si>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</si>
  <si>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</si>
  <si>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</si>
  <si>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</si>
  <si>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</si>
  <si>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</si>
  <si>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</si>
  <si>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</si>
  <si>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</si>
  <si>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</si>
  <si>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</si>
  <si>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</si>
  <si>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</si>
  <si>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</si>
  <si>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</si>
  <si>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</si>
  <si>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</si>
  <si>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</si>
  <si>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</si>
  <si>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</si>
  <si>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</si>
  <si>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</si>
  <si>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</si>
  <si>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</si>
  <si>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</si>
  <si>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</si>
  <si>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</si>
  <si>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</si>
  <si>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</si>
  <si>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</si>
  <si>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</si>
  <si>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</si>
  <si>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</si>
  <si>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</si>
  <si>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</si>
  <si>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</si>
  <si>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</si>
  <si>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</si>
  <si>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</si>
  <si>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</si>
  <si>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</si>
  <si>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</si>
  <si>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</si>
  <si>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</si>
  <si>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</si>
  <si>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</si>
  <si>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</si>
  <si>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</si>
  <si>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</si>
  <si>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</si>
  <si>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</si>
  <si>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</si>
  <si>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</si>
  <si>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</si>
  <si>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</si>
  <si>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</si>
  <si>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</si>
  <si>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</si>
  <si>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</si>
  <si>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</si>
  <si>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</si>
  <si>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</si>
  <si>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</si>
  <si>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</si>
  <si>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</si>
  <si>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</si>
  <si>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</si>
  <si>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</si>
  <si>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</si>
  <si>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</si>
  <si>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</si>
  <si>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</si>
  <si>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</si>
  <si>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</si>
  <si>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</si>
  <si>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</si>
  <si>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</si>
  <si>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</si>
  <si>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</si>
  <si>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</si>
  <si>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</si>
  <si>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</si>
  <si>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</si>
  <si>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</si>
  <si>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</si>
  <si>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</si>
  <si>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</si>
  <si>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</si>
  <si>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</si>
  <si>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</si>
  <si>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</si>
  <si>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</si>
  <si>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</si>
  <si>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</si>
  <si>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</si>
  <si>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</si>
  <si>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</si>
  <si>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</si>
  <si>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</si>
  <si>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</si>
  <si>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</si>
  <si>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</si>
  <si>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</si>
  <si>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</si>
  <si>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</si>
  <si>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</si>
  <si>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</si>
  <si>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</si>
  <si>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</si>
  <si>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</si>
  <si>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</si>
  <si>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</si>
  <si>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</si>
  <si>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</si>
  <si>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</si>
  <si>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</si>
  <si>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</si>
  <si>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</si>
  <si>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</si>
  <si>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</si>
  <si>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</si>
  <si>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</si>
  <si>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</si>
  <si>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</si>
  <si>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</si>
  <si>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</si>
  <si>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</si>
  <si>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</si>
  <si>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</si>
  <si>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</si>
  <si>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</si>
  <si>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</si>
  <si>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</si>
  <si>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</si>
  <si>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</si>
  <si>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</si>
  <si>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</si>
  <si>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</si>
  <si>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</si>
  <si>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</si>
  <si>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</si>
  <si>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</si>
  <si>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</si>
  <si>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</si>
  <si>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</si>
  <si>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</si>
  <si>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</si>
  <si>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</si>
  <si>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</si>
  <si>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</si>
  <si>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</si>
  <si>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</si>
  <si>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</si>
  <si>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</si>
  <si>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</si>
  <si>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</si>
  <si>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</si>
  <si>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</si>
  <si>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</si>
  <si>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</si>
  <si>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</si>
  <si>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</si>
  <si>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</si>
  <si>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</si>
  <si>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</si>
  <si>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</si>
  <si>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</si>
  <si>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</si>
  <si>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</si>
  <si>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</si>
  <si>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</si>
  <si>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</si>
  <si>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</si>
  <si>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</si>
  <si>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</si>
  <si>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</si>
  <si>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</si>
  <si>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</si>
  <si>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</si>
  <si>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</si>
  <si>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</si>
  <si>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</si>
  <si>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</si>
  <si>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</si>
  <si>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</si>
  <si>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</si>
  <si>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</si>
  <si>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</si>
  <si>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</si>
  <si>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</si>
  <si>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</si>
  <si>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</si>
  <si>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</si>
  <si>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</si>
  <si>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</si>
  <si>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</si>
  <si>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</si>
  <si>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</si>
  <si>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</si>
  <si>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</si>
  <si>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</si>
  <si>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</si>
  <si>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</si>
  <si>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</si>
  <si>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</si>
  <si>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</si>
  <si>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</si>
  <si>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</si>
  <si>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</si>
  <si>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</si>
  <si>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</si>
  <si>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</si>
  <si>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</si>
  <si>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</si>
  <si>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</si>
  <si>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</si>
  <si>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</si>
  <si>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</si>
  <si>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</si>
  <si>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</si>
  <si>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</si>
  <si>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</si>
  <si>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</si>
  <si>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</si>
  <si>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</si>
  <si>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</si>
  <si>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</si>
  <si>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</si>
  <si>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</si>
  <si>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</si>
  <si>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</si>
  <si>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</si>
  <si>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</si>
  <si>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</si>
  <si>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</si>
  <si>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</si>
  <si>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</si>
  <si>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</si>
  <si>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</si>
  <si>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</si>
  <si>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</si>
  <si>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</si>
  <si>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</si>
  <si>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</si>
  <si>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</si>
  <si>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</si>
  <si>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</si>
  <si>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</si>
  <si>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</si>
  <si>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</si>
  <si>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</si>
  <si>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</si>
  <si>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</si>
  <si>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</si>
  <si>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</si>
  <si>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</si>
  <si>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</si>
  <si>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</si>
  <si>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</si>
  <si>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</si>
  <si>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</si>
  <si>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</si>
  <si>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</si>
  <si>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</si>
  <si>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</si>
  <si>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</si>
  <si>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</si>
  <si>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</si>
  <si>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</si>
  <si>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</si>
  <si>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</si>
  <si>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</si>
  <si>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</si>
  <si>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</si>
  <si>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</si>
  <si>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</si>
  <si>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</si>
  <si>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</si>
  <si>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</si>
  <si>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</si>
  <si>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</si>
  <si>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</si>
  <si>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</si>
  <si>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</si>
  <si>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</si>
  <si>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</si>
  <si>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</si>
  <si>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</si>
  <si>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</si>
  <si>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</si>
  <si>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</si>
  <si>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</si>
  <si>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</si>
  <si>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</si>
  <si>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</si>
  <si>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</si>
  <si>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</si>
  <si>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</si>
  <si>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</si>
  <si>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</si>
  <si>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</si>
  <si>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</si>
  <si>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</si>
  <si>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</si>
  <si>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</si>
  <si>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</si>
  <si>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</si>
  <si>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</si>
  <si>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</si>
  <si>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</si>
  <si>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</si>
  <si>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</si>
  <si>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</si>
  <si>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</si>
  <si>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</si>
  <si>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</si>
  <si>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</si>
  <si>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</si>
  <si>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</si>
  <si>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</si>
  <si>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</si>
  <si>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</si>
  <si>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</si>
  <si>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</si>
  <si>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</si>
  <si>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</si>
  <si>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</si>
  <si>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</si>
  <si>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</si>
  <si>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</si>
  <si>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</si>
  <si>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</si>
  <si>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</si>
  <si>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</si>
  <si>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</si>
  <si>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</si>
  <si>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</si>
  <si>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</si>
  <si>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</si>
  <si>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</si>
  <si>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</si>
  <si>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</si>
  <si>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</si>
  <si>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</si>
  <si>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</si>
  <si>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</si>
  <si>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</si>
  <si>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</si>
  <si>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</si>
  <si>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</si>
  <si>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</si>
  <si>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</si>
  <si>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</si>
  <si>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</si>
  <si>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</si>
  <si>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</si>
  <si>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</si>
  <si>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</si>
  <si>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</si>
  <si>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</si>
  <si>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</si>
  <si>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</si>
  <si>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</si>
  <si>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</si>
  <si>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</si>
  <si>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</si>
  <si>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</si>
  <si>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</si>
  <si>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</si>
  <si>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</si>
  <si>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</si>
  <si>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</si>
  <si>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</si>
  <si>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</si>
  <si>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</si>
  <si>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</si>
  <si>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</si>
  <si>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</si>
  <si>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</si>
  <si>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</si>
  <si>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</si>
  <si>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</si>
  <si>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</si>
  <si>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</si>
  <si>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</si>
  <si>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</si>
  <si>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</si>
  <si>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</si>
  <si>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</si>
  <si>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</si>
  <si>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</si>
  <si>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</si>
  <si>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</si>
  <si>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</si>
  <si>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</si>
  <si>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</si>
  <si>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</si>
  <si>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</si>
  <si>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</si>
  <si>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</si>
  <si>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</si>
  <si>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</si>
  <si>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</si>
  <si>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</si>
  <si>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</si>
  <si>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</si>
  <si>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</si>
  <si>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</si>
  <si>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</si>
  <si>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</si>
  <si>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</si>
  <si>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</si>
  <si>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</si>
  <si>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</si>
  <si>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</si>
  <si>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</si>
  <si>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</si>
  <si>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</si>
  <si>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</si>
  <si>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</si>
  <si>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</si>
  <si>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</si>
  <si>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</si>
  <si>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</si>
  <si>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</si>
  <si>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</si>
  <si>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</si>
  <si>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</si>
  <si>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</si>
  <si>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</si>
  <si>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</si>
  <si>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</si>
  <si>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</si>
  <si>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</si>
  <si>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</si>
  <si>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</si>
  <si>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</si>
  <si>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</si>
  <si>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</si>
  <si>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</si>
  <si>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</si>
  <si>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</si>
  <si>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</si>
  <si>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</si>
  <si>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</si>
  <si>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</si>
  <si>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</si>
  <si>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</si>
  <si>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</si>
  <si>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</si>
  <si>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</si>
  <si>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</si>
  <si>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</si>
  <si>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</si>
  <si>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</si>
  <si>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</si>
  <si>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</si>
  <si>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</si>
  <si>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</si>
  <si>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</si>
  <si>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</si>
  <si>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</si>
  <si>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</si>
  <si>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</si>
  <si>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</si>
  <si>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</si>
  <si>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</si>
  <si>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</si>
  <si>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</si>
  <si>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</si>
  <si>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</si>
  <si>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</si>
  <si>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</si>
  <si>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</si>
  <si>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</si>
  <si>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</si>
  <si>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</si>
  <si>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</si>
  <si>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</si>
  <si>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</si>
  <si>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</si>
  <si>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</si>
  <si>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</si>
  <si>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</si>
  <si>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</si>
  <si>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</si>
  <si>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</si>
  <si>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</si>
  <si>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</si>
  <si>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</si>
  <si>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</si>
  <si>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</si>
  <si>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</si>
  <si>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</si>
  <si>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</si>
  <si>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</si>
  <si>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</si>
  <si>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</si>
  <si>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</si>
  <si>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</si>
  <si>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</si>
  <si>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</si>
  <si>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</si>
  <si>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</si>
  <si>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</si>
  <si>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</si>
  <si>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</si>
  <si>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</si>
  <si>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</si>
  <si>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</si>
  <si>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</si>
  <si>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</si>
  <si>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</si>
  <si>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</si>
  <si>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</si>
  <si>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</si>
  <si>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</si>
  <si>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</si>
  <si>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</si>
  <si>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</si>
  <si>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</si>
  <si>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</si>
  <si>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</si>
  <si>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</si>
  <si>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</si>
  <si>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</si>
  <si>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</si>
  <si>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</si>
  <si>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</si>
  <si>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</si>
  <si>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</si>
  <si>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</si>
  <si>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</si>
  <si>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</si>
  <si>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</si>
  <si>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</si>
  <si>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</si>
  <si>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</si>
  <si>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</si>
  <si>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</si>
  <si>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</si>
  <si>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</si>
  <si>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</si>
  <si>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</si>
  <si>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</si>
  <si>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</si>
  <si>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</si>
  <si>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</si>
  <si>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</si>
  <si>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</si>
  <si>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</si>
  <si>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</si>
  <si>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</si>
  <si>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</si>
  <si>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</si>
  <si>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</si>
  <si>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</si>
  <si>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</si>
  <si>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</si>
  <si>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</si>
  <si>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</si>
  <si>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</si>
  <si>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</si>
  <si>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</si>
  <si>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</si>
  <si>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</si>
  <si>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</si>
  <si>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</si>
  <si>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</si>
  <si>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</si>
  <si>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</si>
  <si>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</si>
  <si>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</si>
  <si>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</si>
  <si>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</si>
  <si>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</si>
  <si>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</si>
  <si>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</si>
  <si>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</si>
  <si>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</si>
  <si>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</si>
  <si>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</si>
  <si>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</si>
  <si>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</si>
  <si>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</si>
  <si>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</si>
  <si>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</si>
  <si>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</si>
  <si>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</si>
  <si>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</si>
  <si>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</si>
  <si>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</si>
  <si>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</si>
  <si>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</si>
  <si>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</si>
  <si>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</si>
  <si>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</si>
  <si>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</si>
  <si>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</si>
  <si>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</si>
  <si>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</si>
  <si>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</si>
  <si>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</si>
  <si>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</si>
  <si>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</si>
  <si>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</si>
  <si>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</si>
  <si>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</si>
  <si>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</si>
  <si>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</si>
  <si>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</si>
  <si>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</si>
  <si>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</si>
  <si>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</si>
  <si>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</si>
  <si>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</si>
  <si>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</si>
  <si>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</si>
  <si>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</si>
  <si>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</si>
  <si>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</si>
  <si>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</si>
  <si>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</si>
  <si>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</si>
  <si>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</si>
  <si>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</si>
  <si>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</si>
  <si>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</si>
  <si>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</si>
  <si>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</si>
  <si>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</si>
  <si>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</si>
  <si>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</si>
  <si>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</si>
  <si>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</si>
  <si>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</si>
  <si>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</si>
  <si>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</si>
  <si>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</si>
  <si>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</si>
  <si>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</si>
  <si>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</si>
  <si>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</si>
  <si>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</si>
  <si>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</si>
  <si>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</si>
  <si>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</si>
  <si>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</si>
  <si>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</si>
  <si>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</si>
  <si>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</si>
  <si>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</si>
  <si>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</si>
  <si>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</si>
  <si>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</si>
  <si>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</si>
  <si>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</si>
  <si>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</si>
  <si>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</si>
  <si>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</si>
  <si>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</si>
  <si>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</si>
  <si>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</si>
  <si>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</si>
  <si>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</si>
  <si>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</si>
  <si>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</si>
  <si>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</si>
  <si>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</si>
  <si>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</si>
  <si>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</si>
  <si>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</si>
  <si>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</si>
  <si>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</si>
  <si>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</si>
  <si>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</si>
  <si>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</si>
  <si>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</si>
  <si>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</si>
  <si>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</si>
  <si>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</si>
  <si>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</si>
  <si>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</si>
  <si>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</si>
  <si>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</si>
  <si>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</si>
  <si>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</si>
  <si>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</si>
  <si>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</si>
  <si>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</si>
  <si>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</si>
  <si>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</si>
  <si>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</si>
  <si>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</si>
  <si>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</si>
  <si>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</si>
  <si>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</si>
  <si>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</si>
  <si>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</si>
  <si>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</si>
  <si>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</si>
  <si>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</si>
  <si>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</si>
  <si>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</si>
  <si>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</si>
  <si>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</si>
  <si>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</si>
  <si>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</si>
  <si>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</si>
  <si>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</si>
  <si>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</si>
  <si>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</si>
  <si>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</si>
  <si>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</si>
  <si>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</si>
  <si>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</si>
  <si>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</si>
  <si>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</si>
  <si>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</si>
  <si>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</si>
  <si>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</si>
  <si>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</si>
  <si>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</si>
  <si>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</si>
  <si>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</si>
  <si>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</si>
  <si>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</si>
  <si>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</si>
  <si>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</si>
  <si>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</si>
  <si>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</si>
  <si>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</si>
  <si>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</si>
  <si>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</si>
  <si>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</si>
  <si>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</si>
  <si>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</si>
  <si>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</si>
  <si>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</si>
  <si>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</si>
  <si>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</si>
  <si>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</si>
  <si>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</si>
  <si>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</si>
  <si>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</si>
  <si>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</si>
  <si>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</si>
  <si>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</si>
  <si>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</si>
  <si>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</si>
  <si>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</si>
  <si>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</si>
  <si>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</si>
  <si>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</si>
  <si>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</si>
  <si>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</si>
  <si>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</si>
  <si>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</si>
  <si>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</si>
  <si>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</si>
  <si>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</si>
  <si>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</si>
  <si>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</si>
  <si>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</si>
  <si>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</si>
  <si>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</si>
  <si>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</si>
  <si>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</si>
  <si>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</si>
  <si>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</si>
  <si>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</si>
  <si>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</si>
  <si>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</si>
  <si>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</si>
  <si>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</si>
  <si>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</si>
  <si>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</si>
  <si>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</si>
  <si>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</si>
  <si>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</si>
  <si>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</si>
  <si>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</si>
  <si>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</si>
  <si>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</si>
  <si>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</si>
  <si>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</si>
  <si>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</si>
  <si>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</si>
  <si>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</si>
  <si>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</si>
  <si>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</si>
  <si>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</si>
  <si>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</si>
  <si>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</si>
  <si>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</si>
  <si>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</si>
  <si>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</si>
  <si>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</si>
  <si>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</si>
  <si>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</si>
  <si>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</si>
  <si>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</si>
  <si>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</si>
  <si>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</si>
  <si>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</si>
  <si>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</si>
  <si>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</si>
  <si>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</si>
  <si>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</si>
  <si>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</si>
  <si>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</si>
  <si>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</si>
  <si>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</si>
  <si>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</si>
  <si>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</si>
  <si>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</si>
  <si>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</si>
  <si>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</si>
  <si>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</si>
  <si>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</si>
  <si>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</si>
  <si>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</si>
  <si>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</si>
  <si>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</si>
  <si>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</si>
  <si>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</si>
  <si>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</si>
  <si>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</si>
  <si>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</si>
  <si>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</si>
  <si>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</si>
  <si>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</si>
  <si>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</si>
  <si>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</si>
  <si>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</si>
  <si>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</si>
  <si>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</si>
  <si>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</si>
  <si>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</si>
  <si>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</si>
  <si>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</si>
  <si>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</si>
  <si>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</si>
  <si>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</si>
  <si>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</si>
  <si>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</si>
  <si>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</si>
  <si>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</si>
  <si>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</si>
  <si>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</si>
  <si>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</si>
  <si>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</si>
  <si>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</si>
  <si>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</si>
  <si>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</si>
  <si>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</si>
  <si>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</si>
  <si>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</si>
  <si>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</si>
  <si>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</si>
  <si>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</si>
  <si>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</si>
  <si>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</si>
  <si>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</si>
  <si>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</si>
  <si>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</si>
  <si>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</si>
  <si>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</si>
  <si>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</si>
  <si>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</si>
  <si>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</si>
  <si>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</si>
  <si>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</si>
  <si>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</si>
  <si>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</si>
  <si>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</si>
  <si>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</si>
  <si>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</si>
  <si>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</si>
  <si>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</si>
  <si>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</si>
  <si>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</si>
  <si>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</si>
  <si>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</si>
  <si>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</si>
  <si>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</si>
  <si>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</si>
  <si>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</si>
  <si>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</si>
  <si>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</si>
  <si>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</si>
  <si>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</si>
  <si>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</si>
  <si>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</si>
  <si>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</si>
  <si>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</si>
  <si>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</si>
  <si>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</si>
  <si>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</si>
  <si>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</si>
  <si>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</si>
  <si>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</si>
  <si>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</si>
  <si>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</si>
  <si>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</si>
  <si>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</si>
  <si>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</si>
  <si>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</si>
  <si>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</si>
  <si>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</si>
  <si>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</si>
  <si>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</si>
  <si>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</si>
  <si>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</si>
  <si>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</si>
  <si>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</si>
  <si>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</si>
  <si>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</si>
  <si>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</si>
  <si>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</si>
  <si>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</si>
  <si>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</si>
  <si>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</si>
  <si>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</si>
  <si>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</si>
  <si>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</si>
  <si>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</si>
  <si>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</si>
  <si>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</si>
  <si>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</si>
  <si>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</si>
  <si>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</si>
  <si>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</si>
  <si>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</si>
  <si>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</si>
  <si>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</si>
  <si>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</si>
  <si>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</si>
  <si>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</si>
  <si>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</si>
  <si>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</si>
  <si>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</si>
  <si>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</si>
  <si>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</si>
  <si>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</si>
  <si>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</si>
  <si>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</si>
  <si>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</si>
  <si>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</si>
  <si>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</si>
  <si>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</si>
  <si>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</si>
  <si>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</si>
  <si>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</si>
  <si>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</si>
  <si>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</si>
  <si>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</si>
  <si>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</si>
  <si>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</si>
  <si>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</si>
  <si>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</si>
  <si>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</si>
  <si>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</si>
  <si>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</si>
  <si>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</si>
  <si>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</si>
  <si>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</si>
  <si>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</si>
  <si>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</si>
  <si>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</si>
  <si>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</si>
  <si>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</si>
  <si>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</si>
  <si>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</si>
  <si>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</si>
  <si>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</si>
  <si>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</si>
  <si>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</si>
  <si>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</si>
  <si>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</si>
  <si>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</si>
  <si>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</si>
  <si>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</si>
  <si>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</si>
  <si>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</si>
  <si>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</si>
  <si>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</si>
  <si>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</si>
  <si>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</si>
  <si>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</si>
  <si>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</si>
  <si>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</si>
  <si>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</si>
  <si>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</si>
  <si>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</si>
  <si>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</si>
  <si>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</si>
  <si>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</si>
  <si>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</si>
  <si>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</si>
  <si>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</si>
  <si>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</si>
  <si>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</si>
  <si>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</si>
  <si>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</si>
  <si>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</si>
  <si>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</si>
  <si>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</si>
  <si>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</si>
  <si>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</si>
  <si>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</si>
  <si>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</si>
  <si>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</si>
  <si>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</si>
  <si>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</si>
  <si>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</si>
  <si>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</si>
  <si>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</si>
  <si>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</si>
  <si>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</si>
  <si>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</si>
  <si>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</si>
  <si>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</si>
  <si>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</si>
  <si>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</si>
  <si>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</si>
  <si>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</si>
  <si>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</si>
  <si>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</si>
  <si>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</si>
  <si>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</si>
  <si>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</si>
  <si>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</si>
  <si>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</si>
  <si>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</si>
  <si>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</si>
  <si>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</si>
  <si>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</si>
  <si>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</si>
  <si>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</si>
  <si>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</si>
  <si>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</si>
  <si>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</si>
  <si>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</si>
  <si>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</si>
  <si>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</si>
  <si>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</si>
  <si>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</si>
  <si>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</si>
  <si>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</si>
  <si>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</si>
  <si>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</si>
  <si>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</si>
  <si>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</si>
  <si>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</si>
  <si>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</si>
  <si>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</si>
  <si>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</si>
  <si>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</si>
  <si>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</si>
  <si>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</si>
  <si>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</si>
  <si>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</si>
  <si>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</si>
  <si>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</si>
  <si>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</si>
  <si>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</si>
  <si>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</si>
  <si>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</si>
  <si>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</si>
  <si>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</si>
  <si>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</si>
  <si>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</si>
  <si>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</si>
  <si>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</si>
  <si>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</si>
  <si>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</si>
  <si>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</si>
  <si>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</si>
  <si>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</si>
  <si>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</si>
  <si>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</si>
  <si>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</si>
  <si>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</si>
  <si>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</si>
  <si>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</si>
  <si>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</si>
  <si>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</si>
  <si>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</si>
  <si>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</si>
  <si>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</si>
  <si>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</si>
  <si>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</si>
  <si>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</si>
  <si>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</si>
  <si>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</si>
  <si>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</si>
  <si>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</si>
  <si>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</si>
  <si>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</si>
  <si>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</si>
  <si>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</si>
  <si>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</si>
  <si>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</si>
  <si>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</si>
  <si>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</si>
  <si>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</si>
  <si>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</si>
  <si>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</si>
  <si>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</si>
  <si>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</si>
  <si>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</si>
  <si>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</si>
  <si>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</si>
  <si>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</si>
  <si>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</si>
  <si>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</si>
  <si>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</si>
  <si>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</si>
  <si>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</si>
  <si>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</si>
  <si>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</si>
  <si>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</si>
  <si>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</si>
  <si>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</si>
  <si>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</si>
  <si>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</si>
  <si>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</si>
  <si>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</si>
  <si>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</si>
  <si>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</si>
  <si>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</si>
  <si>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</si>
  <si>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</si>
  <si>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</si>
  <si>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</si>
  <si>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</si>
  <si>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</si>
  <si>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</si>
  <si>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</si>
  <si>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</si>
  <si>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</si>
  <si>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</si>
  <si>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</si>
  <si>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</si>
  <si>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</si>
  <si>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</si>
  <si>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</si>
  <si>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</si>
  <si>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</si>
  <si>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</si>
  <si>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</si>
  <si>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</si>
  <si>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</si>
  <si>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</si>
  <si>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</si>
  <si>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</si>
  <si>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</si>
  <si>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</si>
  <si>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</si>
  <si>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</si>
  <si>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</si>
  <si>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</si>
  <si>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</si>
  <si>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</si>
  <si>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</si>
  <si>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</si>
  <si>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</si>
  <si>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</si>
  <si>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</si>
  <si>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</si>
  <si>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</si>
  <si>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</si>
  <si>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</si>
  <si>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</si>
  <si>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</si>
  <si>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</si>
  <si>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</si>
  <si>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</si>
  <si>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</si>
  <si>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</si>
  <si>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</si>
  <si>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</si>
  <si>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</si>
  <si>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</si>
  <si>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</si>
  <si>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</si>
  <si>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</si>
  <si>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</si>
  <si>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</si>
  <si>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</si>
  <si>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</si>
  <si>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</si>
  <si>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</si>
  <si>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</si>
  <si>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</si>
  <si>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</si>
  <si>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</si>
  <si>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</si>
  <si>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</si>
  <si>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</si>
  <si>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</si>
  <si>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</si>
  <si>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</si>
  <si>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</si>
  <si>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</si>
  <si>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</si>
  <si>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</si>
  <si>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</si>
  <si>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</si>
  <si>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</si>
  <si>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</si>
  <si>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</si>
  <si>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</si>
  <si>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</si>
  <si>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</si>
  <si>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</si>
  <si>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</si>
  <si>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</si>
  <si>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</si>
  <si>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</si>
  <si>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</si>
  <si>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</si>
  <si>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</si>
  <si>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</si>
  <si>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</si>
  <si>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</si>
  <si>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</si>
  <si>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</si>
  <si>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</si>
  <si>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</si>
  <si>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</si>
  <si>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</si>
  <si>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</si>
  <si>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</si>
  <si>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</si>
  <si>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</si>
  <si>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</si>
  <si>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</si>
  <si>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</si>
  <si>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</si>
  <si>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</si>
  <si>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</si>
  <si>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</si>
  <si>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</si>
  <si>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</si>
  <si>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</si>
  <si>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</si>
  <si>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</si>
  <si>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</si>
  <si>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</si>
  <si>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</si>
  <si>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</si>
  <si>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</si>
  <si>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</si>
  <si>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</si>
  <si>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</si>
  <si>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</si>
  <si>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</si>
  <si>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</si>
  <si>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</si>
  <si>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</si>
  <si>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</si>
  <si>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</si>
  <si>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</si>
  <si>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</si>
  <si>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</si>
  <si>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</si>
  <si>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</si>
  <si>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</si>
  <si>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</si>
  <si>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</si>
  <si>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</si>
  <si>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</si>
  <si>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</si>
  <si>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</si>
  <si>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</si>
  <si>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</si>
  <si>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</si>
  <si>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</si>
  <si>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</si>
  <si>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</si>
  <si>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</si>
  <si>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</si>
  <si>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</si>
  <si>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</si>
  <si>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</si>
  <si>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</si>
  <si>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</si>
  <si>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</si>
  <si>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</si>
  <si>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</si>
  <si>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</si>
  <si>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</si>
  <si>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</si>
  <si>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</si>
  <si>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</si>
  <si>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</si>
  <si>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</si>
  <si>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</si>
  <si>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</si>
  <si>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</si>
  <si>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</si>
  <si>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</si>
  <si>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</si>
  <si>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</si>
  <si>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</si>
  <si>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</si>
  <si>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</si>
  <si>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</si>
  <si>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</si>
  <si>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</si>
  <si>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</si>
  <si>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</si>
  <si>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</si>
  <si>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</si>
  <si>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</si>
  <si>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</si>
  <si>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</si>
  <si>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</si>
  <si>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</si>
  <si>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</si>
  <si>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</si>
  <si>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</si>
  <si>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</si>
  <si>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</si>
  <si>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</si>
  <si>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</si>
  <si>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</si>
  <si>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</si>
  <si>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</si>
  <si>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</si>
  <si>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</si>
  <si>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</si>
  <si>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</si>
  <si>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</si>
  <si>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</si>
  <si>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</si>
  <si>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</si>
  <si>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</si>
  <si>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</si>
  <si>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</si>
  <si>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</si>
  <si>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</si>
  <si>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</si>
  <si>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</si>
  <si>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</si>
  <si>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</si>
  <si>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</si>
  <si>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</si>
  <si>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</si>
  <si>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</si>
  <si>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</si>
  <si>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</si>
  <si>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</si>
  <si>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</si>
  <si>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</si>
  <si>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</si>
  <si>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</si>
  <si>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</si>
  <si>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</si>
  <si>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</si>
  <si>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</si>
  <si>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</si>
  <si>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</si>
  <si>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</si>
  <si>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</si>
  <si>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</si>
  <si>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</si>
  <si>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</si>
  <si>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</si>
  <si>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</si>
  <si>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</si>
  <si>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</si>
  <si>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</si>
  <si>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</si>
  <si>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</si>
  <si>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</si>
  <si>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</si>
  <si>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</si>
  <si>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</si>
  <si>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</si>
  <si>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</si>
  <si>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</si>
  <si>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</si>
  <si>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</si>
  <si>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</si>
  <si>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</si>
  <si>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</si>
  <si>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</si>
  <si>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</si>
  <si>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</si>
  <si>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</si>
  <si>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</si>
  <si>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</si>
  <si>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</si>
  <si>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</si>
  <si>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</si>
  <si>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</si>
  <si>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</si>
  <si>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</si>
  <si>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</si>
  <si>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</si>
  <si>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</si>
  <si>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</si>
  <si>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</si>
  <si>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</si>
  <si>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</si>
  <si>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</si>
  <si>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</si>
  <si>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</si>
  <si>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</si>
  <si>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</si>
  <si>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</si>
  <si>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</si>
  <si>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</si>
  <si>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</si>
  <si>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</si>
  <si>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</si>
  <si>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</si>
  <si>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</si>
  <si>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</si>
  <si>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</si>
  <si>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</si>
  <si>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</si>
  <si>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</si>
  <si>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</si>
  <si>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</si>
  <si>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</si>
  <si>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</si>
  <si>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</si>
  <si>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</si>
  <si>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</si>
  <si>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</si>
  <si>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</si>
  <si>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</si>
  <si>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</si>
  <si>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</si>
  <si>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</si>
  <si>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</si>
  <si>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</si>
  <si>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</si>
  <si>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</si>
  <si>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</si>
  <si>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</si>
  <si>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</si>
  <si>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</si>
  <si>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</si>
  <si>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</si>
  <si>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</si>
  <si>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</si>
  <si>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</si>
  <si>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</si>
  <si>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</si>
  <si>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</si>
  <si>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</si>
  <si>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</si>
  <si>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</si>
  <si>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</si>
  <si>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</si>
  <si>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</si>
  <si>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</si>
  <si>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</si>
  <si>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</si>
  <si>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</si>
  <si>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</si>
  <si>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</si>
  <si>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</si>
  <si>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</si>
  <si>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</si>
  <si>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</si>
  <si>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</si>
  <si>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</si>
  <si>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</si>
  <si>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</si>
  <si>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</si>
  <si>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</si>
  <si>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</si>
  <si>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</si>
  <si>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</si>
  <si>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</si>
  <si>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</si>
  <si>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</si>
  <si>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</si>
  <si>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</si>
  <si>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</si>
  <si>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</si>
  <si>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</si>
  <si>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</si>
  <si>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</si>
  <si>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</si>
  <si>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</si>
  <si>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</si>
  <si>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</si>
  <si>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</si>
  <si>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</si>
  <si>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</si>
  <si>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</si>
  <si>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</si>
  <si>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</si>
  <si>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</si>
  <si>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</si>
  <si>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</si>
  <si>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</si>
  <si>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</si>
  <si>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</si>
  <si>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</si>
  <si>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</si>
  <si>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</si>
  <si>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</si>
  <si>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</si>
  <si>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</si>
  <si>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</si>
  <si>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</si>
  <si>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</si>
  <si>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</si>
  <si>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</si>
  <si>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</si>
  <si>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</si>
  <si>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</si>
  <si>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</si>
  <si>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</si>
  <si>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</si>
  <si>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</si>
  <si>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</si>
  <si>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</si>
  <si>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</si>
  <si>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</si>
  <si>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</si>
  <si>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</si>
  <si>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</si>
  <si>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</si>
  <si>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</si>
  <si>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</si>
  <si>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</si>
  <si>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</si>
  <si>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</si>
  <si>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</si>
  <si>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</si>
  <si>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</si>
  <si>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</si>
  <si>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</si>
  <si>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</si>
  <si>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</si>
  <si>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</si>
  <si>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</si>
  <si>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</si>
  <si>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</si>
  <si>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</si>
  <si>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</si>
  <si>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</si>
  <si>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</si>
  <si>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</si>
  <si>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</si>
  <si>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</si>
  <si>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</si>
  <si>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</si>
  <si>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</si>
  <si>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</si>
  <si>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</si>
  <si>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</si>
  <si>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</si>
  <si>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</si>
  <si>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</si>
  <si>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</si>
  <si>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</si>
  <si>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</si>
  <si>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</si>
  <si>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</si>
  <si>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</si>
  <si>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</si>
  <si>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</si>
  <si>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</si>
  <si>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</si>
  <si>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</si>
  <si>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</si>
  <si>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</si>
  <si>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</si>
  <si>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</si>
  <si>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</si>
  <si>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</si>
  <si>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</si>
  <si>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</si>
  <si>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</si>
  <si>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</si>
  <si>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</si>
  <si>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</si>
  <si>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</si>
  <si>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</si>
  <si>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</si>
  <si>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</si>
  <si>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</si>
  <si>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</si>
  <si>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</si>
  <si>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</si>
  <si>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</si>
  <si>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</si>
  <si>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</si>
  <si>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</si>
  <si>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</si>
  <si>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</si>
  <si>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</si>
  <si>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</si>
  <si>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</si>
  <si>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</si>
  <si>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</si>
  <si>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</si>
  <si>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</si>
  <si>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</si>
  <si>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</si>
  <si>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</si>
  <si>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</si>
  <si>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</si>
  <si>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</si>
  <si>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</si>
  <si>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</si>
  <si>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</si>
  <si>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</si>
  <si>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</si>
  <si>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</si>
  <si>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</si>
  <si>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</si>
  <si>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</si>
  <si>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</si>
  <si>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</si>
  <si>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</si>
  <si>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</si>
  <si>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</si>
  <si>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</si>
  <si>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</si>
  <si>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</si>
  <si>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</si>
  <si>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</si>
  <si>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</si>
  <si>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</si>
  <si>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</si>
  <si>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</si>
  <si>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</si>
  <si>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</si>
  <si>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</si>
  <si>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</si>
  <si>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</si>
  <si>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</si>
  <si>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</si>
  <si>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</si>
  <si>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</si>
  <si>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</si>
  <si>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</si>
  <si>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</si>
  <si>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</si>
  <si>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</si>
  <si>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</si>
  <si>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</si>
  <si>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</si>
  <si>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</si>
  <si>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</si>
  <si>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</si>
  <si>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</si>
  <si>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</si>
  <si>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</si>
  <si>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</si>
  <si>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</si>
  <si>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</si>
  <si>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</si>
  <si>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</si>
  <si>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</si>
  <si>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</si>
  <si>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</si>
  <si>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</si>
  <si>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</si>
  <si>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</si>
  <si>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</si>
  <si>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</si>
  <si>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</si>
  <si>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</si>
  <si>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</si>
  <si>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</si>
  <si>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</si>
  <si>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</si>
  <si>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</si>
  <si>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</si>
  <si>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</si>
  <si>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</si>
  <si>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</si>
  <si>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</si>
  <si>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</si>
  <si>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</si>
  <si>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</si>
  <si>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</si>
  <si>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</si>
  <si>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</si>
  <si>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</si>
  <si>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</si>
  <si>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</si>
  <si>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</si>
  <si>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</si>
  <si>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</si>
  <si>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</si>
  <si>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</si>
  <si>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</si>
  <si>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</si>
  <si>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</si>
  <si>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</si>
  <si>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</si>
  <si>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</si>
  <si>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</si>
  <si>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</si>
  <si>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</si>
  <si>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</si>
  <si>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</si>
  <si>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</si>
  <si>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</si>
  <si>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</si>
  <si>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</si>
  <si>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</si>
  <si>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</si>
  <si>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</si>
  <si>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</si>
  <si>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</si>
  <si>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</si>
  <si>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</si>
  <si>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</si>
  <si>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</si>
  <si>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</si>
  <si>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</si>
  <si>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</si>
  <si>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</si>
  <si>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</si>
  <si>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</si>
  <si>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</si>
  <si>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</si>
  <si>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</si>
  <si>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</si>
  <si>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</si>
  <si>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</si>
  <si>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</si>
  <si>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</si>
  <si>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</si>
  <si>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</si>
  <si>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</si>
  <si>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</si>
  <si>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</si>
  <si>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</si>
  <si>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</si>
  <si>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</si>
  <si>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</si>
  <si>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</si>
  <si>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</si>
  <si>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</si>
  <si>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</si>
  <si>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</si>
  <si>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</si>
  <si>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</si>
  <si>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</si>
  <si>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</si>
  <si>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</si>
  <si>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</si>
  <si>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</si>
  <si>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</si>
  <si>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</si>
  <si>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</si>
  <si>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</si>
  <si>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</si>
  <si>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</si>
  <si>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</si>
  <si>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</si>
  <si>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</si>
  <si>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</si>
  <si>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</si>
  <si>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</si>
  <si>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</si>
  <si>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</si>
  <si>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</si>
  <si>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</si>
  <si>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</si>
  <si>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</si>
  <si>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</si>
  <si>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</si>
  <si>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</si>
  <si>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</si>
  <si>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</si>
  <si>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</si>
  <si>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</si>
  <si>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</si>
  <si>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</si>
  <si>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</si>
  <si>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</si>
  <si>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</si>
  <si>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</si>
  <si>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</si>
  <si>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</si>
  <si>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</si>
  <si>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</si>
  <si>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</si>
  <si>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</si>
  <si>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</si>
  <si>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</si>
  <si>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</si>
  <si>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</si>
  <si>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</si>
  <si>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</si>
  <si>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</si>
  <si>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</si>
  <si>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</si>
  <si>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</si>
  <si>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</si>
  <si>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</si>
  <si>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</si>
  <si>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</si>
  <si>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</si>
  <si>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</si>
  <si>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</si>
  <si>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</si>
  <si>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</si>
  <si>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</si>
  <si>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</si>
  <si>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</si>
  <si>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</si>
  <si>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</si>
  <si>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</si>
  <si>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</si>
  <si>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</si>
  <si>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</si>
  <si>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</si>
  <si>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</si>
  <si>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</si>
  <si>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</si>
  <si>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</si>
  <si>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</si>
  <si>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</si>
  <si>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</si>
  <si>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</si>
  <si>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</si>
  <si>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</si>
  <si>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</si>
  <si>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</si>
  <si>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</si>
  <si>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</si>
  <si>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</si>
  <si>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</si>
  <si>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</si>
  <si>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</si>
  <si>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</si>
  <si>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</si>
  <si>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</si>
  <si>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</si>
  <si>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</si>
  <si>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</si>
  <si>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</si>
  <si>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</si>
  <si>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</si>
  <si>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</si>
  <si>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</si>
  <si>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</si>
  <si>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</si>
  <si>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</si>
  <si>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</si>
  <si>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</si>
  <si>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</si>
  <si>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</si>
  <si>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</si>
  <si>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</si>
  <si>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</si>
  <si>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</si>
  <si>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</si>
  <si>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</si>
  <si>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</si>
  <si>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</si>
  <si>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</si>
  <si>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</si>
  <si>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</si>
  <si>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</si>
  <si>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</si>
  <si>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</si>
  <si>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</si>
  <si>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</si>
  <si>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</si>
  <si>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</si>
  <si>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</si>
  <si>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</si>
  <si>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</si>
  <si>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</si>
  <si>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</si>
  <si>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</si>
  <si>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</si>
  <si>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</si>
  <si>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</si>
  <si>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</si>
  <si>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</si>
  <si>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</si>
  <si>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</si>
  <si>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</si>
  <si>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</si>
  <si>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</si>
  <si>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</si>
  <si>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</si>
  <si>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</si>
  <si>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</si>
  <si>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</si>
  <si>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</si>
  <si>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</si>
  <si>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</si>
  <si>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</si>
  <si>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</si>
  <si>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</si>
  <si>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</si>
  <si>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</si>
  <si>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</si>
  <si>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</si>
  <si>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</si>
  <si>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</si>
  <si>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</si>
  <si>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</si>
  <si>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</si>
  <si>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</si>
  <si>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</si>
  <si>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</si>
  <si>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</si>
  <si>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</si>
  <si>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</si>
  <si>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</si>
  <si>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</si>
  <si>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</si>
  <si>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</si>
  <si>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</si>
  <si>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</si>
  <si>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</si>
  <si>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</si>
  <si>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</si>
  <si>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</si>
  <si>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</si>
  <si>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</si>
  <si>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</si>
  <si>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</si>
  <si>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</si>
  <si>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</si>
  <si>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</si>
  <si>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</si>
  <si>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</si>
  <si>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</si>
  <si>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</si>
  <si>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</si>
  <si>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</si>
  <si>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</si>
  <si>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</si>
  <si>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</si>
  <si>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</si>
  <si>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</si>
  <si>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</si>
  <si>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</si>
  <si>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</si>
  <si>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</si>
  <si>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</si>
  <si>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</si>
  <si>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</si>
  <si>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</si>
  <si>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</si>
  <si>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</si>
  <si>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</si>
  <si>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</si>
  <si>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</si>
  <si>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</si>
  <si>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</si>
  <si>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</si>
  <si>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</si>
  <si>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</si>
  <si>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</si>
  <si>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</si>
  <si>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</si>
  <si>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</si>
  <si>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</si>
  <si>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</si>
  <si>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</si>
  <si>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</si>
  <si>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</si>
  <si>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</si>
  <si>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</si>
  <si>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</si>
  <si>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</si>
  <si>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</si>
  <si>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</si>
  <si>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</si>
  <si>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</si>
  <si>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</si>
  <si>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</si>
  <si>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</si>
  <si>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</si>
  <si>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</si>
  <si>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</si>
  <si>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</si>
  <si>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</si>
  <si>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</si>
  <si>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</si>
  <si>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</si>
  <si>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</si>
  <si>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</si>
  <si>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</si>
  <si>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</si>
  <si>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</si>
  <si>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</si>
  <si>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</si>
  <si>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</si>
  <si>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</si>
  <si>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</si>
  <si>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</si>
  <si>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</si>
  <si>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</si>
  <si>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</si>
  <si>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</si>
  <si>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</si>
  <si>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</si>
  <si>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</si>
  <si>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</si>
  <si>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</si>
  <si>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</si>
  <si>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</si>
  <si>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</si>
  <si>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</si>
  <si>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</si>
  <si>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</si>
  <si>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</si>
  <si>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</si>
  <si>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</si>
  <si>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</si>
  <si>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</si>
  <si>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</si>
  <si>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</si>
  <si>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</si>
  <si>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</si>
  <si>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</si>
  <si>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</si>
  <si>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</si>
  <si>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</si>
  <si>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</si>
  <si>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</si>
  <si>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</si>
  <si>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</si>
  <si>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</si>
  <si>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</si>
  <si>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</si>
  <si>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</si>
  <si>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</si>
  <si>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</si>
  <si>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</si>
  <si>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</si>
  <si>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</si>
  <si>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</si>
  <si>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</si>
  <si>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</si>
  <si>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</si>
  <si>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</si>
  <si>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</si>
  <si>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</si>
  <si>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</si>
  <si>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</si>
  <si>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</si>
  <si>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</si>
  <si>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</si>
  <si>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</si>
  <si>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</si>
  <si>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</si>
  <si>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</si>
  <si>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</si>
  <si>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</si>
  <si>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</si>
  <si>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</si>
  <si>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</si>
  <si>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</si>
  <si>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</si>
  <si>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</si>
  <si>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</si>
  <si>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</si>
  <si>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</si>
  <si>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</si>
  <si>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</si>
  <si>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</si>
  <si>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</si>
  <si>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</si>
  <si>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</si>
  <si>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</si>
  <si>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</si>
  <si>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</si>
  <si>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</si>
  <si>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</si>
  <si>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</si>
  <si>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</si>
  <si>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</si>
  <si>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</si>
  <si>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</si>
  <si>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</si>
  <si>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</si>
  <si>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</si>
  <si>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</si>
  <si>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</si>
  <si>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</si>
  <si>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</si>
  <si>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</si>
  <si>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</si>
  <si>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</si>
  <si>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</si>
  <si>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</si>
  <si>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</si>
  <si>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</si>
  <si>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</si>
  <si>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</si>
  <si>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</si>
  <si>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</si>
  <si>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</si>
  <si>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</si>
  <si>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</si>
  <si>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</si>
  <si>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</si>
  <si>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</si>
  <si>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</si>
  <si>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</si>
  <si>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</si>
  <si>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</si>
  <si>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</si>
  <si>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</si>
  <si>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</si>
  <si>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</si>
  <si>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</si>
  <si>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</si>
  <si>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</si>
  <si>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</si>
  <si>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</si>
  <si>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</si>
  <si>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</si>
  <si>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</si>
  <si>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</si>
  <si>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</si>
  <si>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</si>
  <si>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</si>
  <si>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</si>
  <si>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</si>
  <si>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</si>
  <si>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</si>
  <si>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</si>
  <si>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</si>
  <si>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</si>
  <si>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</si>
  <si>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</si>
  <si>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</si>
  <si>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</si>
  <si>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</si>
  <si>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</si>
  <si>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</si>
  <si>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</si>
  <si>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</si>
  <si>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</si>
  <si>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</si>
  <si>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</si>
  <si>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</si>
  <si>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</si>
  <si>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</si>
  <si>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</si>
  <si>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</si>
  <si>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</si>
  <si>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</si>
  <si>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</si>
  <si>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</si>
  <si>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</si>
  <si>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</si>
  <si>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</si>
  <si>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</si>
  <si>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</si>
  <si>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</si>
  <si>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</si>
  <si>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</si>
  <si>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</si>
  <si>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</si>
  <si>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</si>
  <si>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</si>
  <si>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</si>
  <si>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</si>
  <si>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</si>
  <si>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</si>
  <si>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</si>
  <si>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</si>
  <si>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</si>
  <si>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</si>
  <si>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</si>
  <si>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</si>
  <si>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</si>
  <si>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</si>
  <si>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</si>
  <si>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</si>
  <si>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</si>
  <si>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</si>
  <si>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</si>
  <si>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</si>
  <si>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</si>
  <si>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</si>
  <si>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</si>
  <si>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</si>
  <si>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</si>
  <si>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</si>
  <si>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</si>
  <si>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</si>
  <si>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</si>
  <si>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</si>
  <si>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</si>
  <si>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</si>
  <si>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</si>
  <si>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</si>
  <si>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</si>
  <si>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</si>
  <si>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</si>
  <si>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</si>
  <si>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</si>
  <si>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</si>
  <si>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</si>
  <si>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</si>
  <si>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</si>
  <si>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</si>
  <si>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</si>
  <si>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</si>
  <si>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</si>
  <si>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</si>
  <si>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</si>
  <si>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</si>
  <si>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</si>
  <si>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</si>
  <si>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</si>
  <si>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</si>
  <si>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</si>
  <si>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</si>
  <si>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</si>
  <si>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</si>
  <si>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</si>
  <si>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</si>
  <si>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</si>
  <si>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</si>
  <si>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</si>
  <si>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</si>
  <si>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</si>
  <si>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</si>
  <si>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</si>
  <si>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</si>
  <si>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</si>
  <si>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</si>
  <si>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</si>
  <si>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</si>
  <si>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</si>
  <si>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</si>
  <si>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</si>
  <si>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</si>
  <si>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</si>
  <si>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</si>
  <si>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</si>
  <si>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</si>
  <si>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</si>
  <si>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</si>
  <si>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</si>
  <si>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</si>
  <si>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</si>
  <si>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</si>
  <si>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</si>
  <si>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</si>
  <si>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</si>
  <si>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</si>
  <si>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</si>
  <si>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</si>
  <si>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</si>
  <si>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</si>
  <si>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</si>
  <si>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</si>
  <si>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</si>
  <si>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</si>
  <si>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</si>
  <si>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</si>
  <si>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</si>
  <si>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</si>
  <si>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</si>
  <si>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</si>
  <si>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</si>
  <si>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</si>
  <si>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</si>
  <si>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</si>
  <si>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</si>
  <si>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</si>
  <si>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</si>
  <si>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</si>
  <si>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</si>
  <si>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</si>
  <si>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</si>
  <si>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</si>
  <si>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</si>
  <si>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</si>
  <si>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</si>
  <si>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</si>
  <si>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</si>
  <si>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</si>
  <si>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</si>
  <si>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</si>
  <si>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</si>
  <si>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</si>
  <si>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</si>
  <si>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</si>
  <si>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</si>
  <si>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</si>
  <si>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</si>
  <si>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</si>
  <si>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</si>
  <si>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</si>
  <si>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</si>
  <si>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</si>
  <si>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</si>
  <si>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</si>
  <si>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</si>
  <si>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</si>
  <si>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</si>
  <si>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</si>
  <si>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</si>
  <si>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</si>
  <si>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</si>
  <si>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</si>
  <si>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</si>
  <si>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</si>
  <si>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</si>
  <si>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</si>
  <si>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</si>
  <si>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</si>
  <si>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</si>
  <si>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</si>
  <si>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</si>
  <si>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</si>
  <si>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</si>
  <si>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</si>
  <si>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</si>
  <si>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</si>
  <si>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</si>
  <si>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</si>
  <si>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</si>
  <si>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</si>
  <si>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</si>
  <si>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</si>
  <si>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</si>
  <si>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</si>
  <si>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</si>
  <si>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</si>
  <si>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</si>
  <si>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</si>
  <si>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</si>
  <si>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</si>
  <si>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</si>
  <si>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</si>
  <si>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</si>
  <si>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</si>
  <si>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</si>
  <si>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</si>
  <si>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</si>
  <si>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</si>
  <si>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</si>
  <si>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</si>
  <si>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</si>
  <si>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</si>
  <si>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</si>
  <si>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</si>
  <si>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</si>
  <si>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</si>
  <si>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</si>
  <si>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</si>
  <si>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</si>
  <si>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</si>
  <si>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</si>
  <si>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</si>
  <si>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</si>
  <si>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</si>
  <si>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</si>
  <si>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</si>
  <si>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</si>
  <si>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</si>
  <si>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</si>
  <si>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</si>
  <si>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</si>
  <si>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</si>
  <si>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</si>
  <si>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</si>
  <si>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</si>
  <si>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</si>
  <si>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</si>
  <si>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</si>
  <si>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</si>
  <si>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</si>
  <si>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</si>
  <si>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</si>
  <si>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</si>
  <si>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</si>
  <si>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</si>
  <si>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</si>
  <si>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</si>
  <si>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</si>
  <si>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</si>
  <si>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</si>
  <si>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</si>
  <si>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</si>
  <si>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</si>
  <si>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</si>
  <si>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</si>
  <si>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</si>
  <si>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</si>
  <si>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</si>
  <si>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</si>
  <si>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</si>
  <si>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</si>
  <si>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</si>
  <si>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</si>
  <si>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</si>
  <si>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</si>
  <si>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</si>
  <si>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</si>
  <si>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</si>
  <si>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</si>
  <si>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</si>
  <si>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</si>
  <si>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</si>
  <si>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</si>
  <si>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</si>
  <si>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</si>
  <si>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</si>
  <si>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</si>
  <si>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</si>
  <si>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</si>
  <si>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</si>
  <si>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</si>
  <si>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</si>
  <si>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</si>
  <si>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</si>
  <si>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</si>
  <si>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</si>
  <si>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</si>
  <si>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</si>
  <si>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</si>
  <si>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</si>
  <si>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</si>
  <si>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</si>
  <si>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</si>
  <si>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</si>
  <si>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</si>
  <si>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</si>
  <si>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</si>
  <si>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</si>
  <si>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</si>
  <si>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</si>
  <si>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</si>
  <si>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</si>
  <si>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</si>
  <si>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</si>
  <si>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</si>
  <si>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</si>
  <si>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</si>
  <si>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</si>
  <si>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PCM-20251130-00001254</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</si>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</sst>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8" totalsRowShown="0" headerRowDxfId="172" dataDxfId="171" headerRowBorderDxfId="169" tableBorderDxfId="170" totalsRowBorderDxfId="168">
  <autoFilter ref="A1:L2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6" dataDxfId="45" headerRowBorderDxfId="43" tableBorderDxfId="44" totalsRowBorderDxfId="42">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2" totalsRowShown="0" headerRowDxfId="13" tableBorderDxfId="12">
  <autoFilter ref="A1:L48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328.81615578703349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45991.76458171296</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45991.76458171296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45991.76458171296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45991.76458171296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45991.76458171296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45991.76458171296</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45991.76458171296</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45991.76458171296</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45991.76458171296</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45991.76458171296</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45991.76458171296</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45991.76458171296</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45991.76458171296</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45991.76458171296</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45991.76458171296</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45991.76458171296</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45991.76458171296</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45991.76458171296</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45991.76458171296</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45991.76458171296</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45991.76458171296</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45991.76458171296</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45991.76458171296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45991.76458171296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45991.76458171296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45991.76458171296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45991.76458171296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45991.76458171296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45991.76458171296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45991.76458171296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45991.76458171296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45991.76458171296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45991.76458171296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45991.76458171296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45991.76458171296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45991.76458171296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45991.76458171296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45991.76458171296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45991.76458171296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45991.76458171296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45991.76458171296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45991.76458171296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45991.76458171296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45991.76458171296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45991.76458171296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45991.76458171296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45991.76458171296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45991.76458171296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45991.76458171296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45991.76458171296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45991.76458171296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45991.76458171296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45991.76458171296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45991.76458171296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45991.76458171296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45991.76458171296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45991.76458171296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45991.76458171296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45991.76458171296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45991.76458171296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45991.76458171296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45991.76458171296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45991.76458171296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45991.76458171296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45991.76458171296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45991.76458171296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45991.76458171296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45991.76458171296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45991.76458171296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45991.76458171296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45991.76458171296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45991.76458171296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45991.76458171296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45991.76458171296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45991.76458171296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45991.76458171296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45991.76458171296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45991.76458171296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45991.76458171296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45991.76458171296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45991.76458171296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45991.76458171296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45991.76458171296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45991.76458171296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45991.76458171296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45991.76458171296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45991.76458171296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45991.76458171296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45991.76458171296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45991.76458171296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45991.76458171296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45991.76458171296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45991.76458171296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45991.76458171296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45991.76458171296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45991.76458171296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45991.76458171296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45991.76458171296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45991.76458171296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45991.76458171296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45991.76458171296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45991.76458171296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45991.76458171296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45991.76458171296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45991.76458171296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45991.76458171296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45991.76458171296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45991.76458171296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45991.76458171296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45991.76458171296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45991.76458171296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45991.76458171296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45991.76458171296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45991.76458171296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45991.76458171296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45991.76458171296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45991.76458171296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45991.76458171296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45991.76458171296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45991.76458171296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45991.76458171296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45991.76458171296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45991.76458171296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45991.76458171296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45991.76458171296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45991.76458171296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45991.76458171296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45991.76458171296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45991.76458171296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45991.76458171296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45991.76458171296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45991.76458171296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45991.76458171296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45991.76458171296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45991.76458171296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45991.76458171296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45991.76458171296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45991.76458171296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45991.76458171296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45991.76458171296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45991.76458171296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45991.76458171296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45991.76458171296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45991.76458171296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45991.76458171296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45991.76458171296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45991.76458171296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45991.76458171296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45991.76458171296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45991.76458171296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45991.76458171296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45991.76458171296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45991.76458171296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45991.76458171296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45991.76458171296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45991.76458171296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45991.76458171296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45991.76458171296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45991.76458171296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45991.76458171296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45991.76458171296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45991.76458171296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45991.76458171296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45991.76458171296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45991.76458171296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45991.76458171296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45991.76458171296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45991.76458171296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45991.76458171296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45991.76458171296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45991.76458171296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45991.76458171296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45991.76458171296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45991.76458171296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45991.76458171296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45991.76458171296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45991.76458171296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45991.76458171296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45991.76458171296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45991.76458171296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45991.76458171296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45991.76458171296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45991.76458171296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45991.76458171296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45991.76458171296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45991.76458171296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45991.76458171296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45991.76458171296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45991.76458171296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45991.76458171296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45991.76458171296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45991.76458171296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45991.76458171296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45991.76458171296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45991.76458171296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45991.76458171296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45991.76458171296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45991.76458171296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45991.76458171296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45991.76458171296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45991.76458171296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45991.76458171296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45991.76458171296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45991.76458171296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45991.76458171296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45991.76458171296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45991.76458171296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45991.76458171296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45991.76458171296</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45991.76458171296</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45991.76458171296</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45991.76458171296</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45991.76458171296</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45991.76458171296</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45991.76458171296</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45991.76458171296</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45991.76458171296</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45991.76458171296</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45991.76458171296</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45991.76458171296</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45991.76458171296</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45991.76458171296</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45991.76458171296</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45991.76458171296</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45991.76458171296</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45991.76458171296</v>
      </c>
      <c r="H228" s="126"/>
      <c r="I228" s="128" t="str">
        <f>IFERROR(VLOOKUP(D228,DB!A:F,6,0),"")</f>
        <v/>
      </c>
      <c r="J228" s="128" t="str">
        <f>IFERROR(VLOOKUP(D228,DB!A:G,7,0),"")</f>
        <v/>
      </c>
      <c r="K228" s="124"/>
      <c r="L228" s="123" t="str">
        <f>IFERROR(VLOOKUP(D228,DB!A:I,9,0),"")</f>
        <v/>
      </c>
    </row>
  </sheetData>
  <customSheetViews>
    <customSheetView guid="{F6042A99-DD27-4453-835D-0834D95730CC}" filter="1" showAutoFilter="1">
      <pageMargins left="0" right="0" top="0" bottom="0" header="0" footer="0"/>
      <autoFilter ref="B1:M1" xr:uid="{32A15B5F-E9A6-4088-8D8E-80A8F0D8A728}"/>
    </customSheetView>
  </customSheetViews>
  <dataValidations count="2">
    <dataValidation allowBlank="1" showInputMessage="1" showErrorMessage="1" sqref="E1" xr:uid="{5DBA255D-CDD9-49FB-AD3C-AF70AB4EE696}"/>
    <dataValidation type="list" allowBlank="1" showInputMessage="1" showErrorMessage="1" sqref="E2:E2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166.76474374999816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7.3771627314781654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45991.76458171296</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45991.76458171296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45991.76458171296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45991.76458171296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45991.76458171296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45991.76458171296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45991.76458171296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45991.76458171296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45991.76458171296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45991.76458171296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45991.76458171296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45991.76458171296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45991.76458171296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45991.76458171296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45991.76458171296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45991.76458171296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45991.76458171296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45991.76458171296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45991.76458171296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45991.76458171296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45991.76458171296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45991.76458171296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45991.76458171296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45991.76458171296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45991.76458171296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45991.76458171296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45991.76458171296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45991.76458171296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45991.76458171296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45991.76458171296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45991.76458171296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45991.76458171296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45991.76458171296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45991.76458171296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45991.76458171296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45991.76458171296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45991.76458171296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45991.76458171296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45991.76458171296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45991.76458171296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45991.76458171296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45991.76458171296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45991.76458171296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45991.76458171296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45991.76458171296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45991.76458171296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45991.76458171296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45991.76458171296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45991.76458171296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45991.76458171296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45991.76458171296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45991.76458171296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45991.76458171296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45991.76458171296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45991.76458171296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45991.76458171296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45991.76458171296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45991.76458171296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45991.76458171296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45991.76458171296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45991.76458171296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45991.76458171296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45991.76458171296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45991.76458171296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45991.76458171296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45991.76458171296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45991.76458171296</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45991.76458171296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45991.76458171296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45991.76458171296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45991.76458171296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45991.76458171296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45991.76458171296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45991.76458171296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45991.76458171296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45991.76458171296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45991.76458171296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45991.76458171296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45991.76458171296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45991.76458171296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45991.76458171296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45991.76458171296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45991.76458171296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45991.76458171296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45991.76458171296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45991.76458171296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45991.76458171296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45991.76458171296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45991.76458171296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45991.76458171296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45991.76458171296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45991.76458171296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45991.76458171296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45991.76458171296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45991.76458171296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45991.76458171296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45991.76458171296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45991.76458171296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45991.76458171296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45991.76458171296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45991.76458171296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45991.76458171296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45991.76458171296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45991.76458171296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45991.76458171296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45991.76458171296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45991.76458171296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45991.76458171296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45991.76458171296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45991.76458171296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45991.76458171296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45991.76458171296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45991.76458171296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45991.76458171296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45991.76458171296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45991.76458171296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45991.76458171296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45991.76458171296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45991.76458171296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45991.76458171296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45991.76458171296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45991.76458171296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45991.76458171296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45991.76458171296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45991.76458171296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45991.76458171296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45991.76458171296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45991.76458171296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45991.76458171296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45991.76458171296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45991.76458171296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45991.76458171296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45991.76458171296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45991.76458171296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45991.76458171296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45991.76458171296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45991.76458171296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45991.76458171296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45991.76458171296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45991.76458171296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45991.76458171296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45991.76458171296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45991.76458171296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45991.76458171296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45991.76458171296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45991.76458171296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45991.76458171296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45991.76458171296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45991.76458171296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45991.76458171296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45991.76458171296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45991.76458171296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45991.76458171296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45991.76458171296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45991.76458171296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45991.76458171296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45991.76458171296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45991.76458171296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45991.76458171296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45991.76458171296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45991.76458171296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45991.76458171296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45991.76458171296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45991.76458171296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45991.76458171296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45991.76458171296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45991.76458171296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45991.76458171296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45991.76458171296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45991.76458171296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45991.76458171296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45991.76458171296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45991.76458171296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45991.76458171296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45991.76458171296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45991.76458171296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45991.76458171296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45991.76458171296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45991.76458171296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45991.76458171296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45991.76458171296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45991.76458171296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45991.76458171296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45991.76458171296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45991.76458171296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45991.76458171296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45991.76458171296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45991.76458171296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45991.76458171296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45991.76458171296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45991.76458171296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45991.76458171296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45991.76458171296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45991.76458171296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45991.76458171296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45991.76458171296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45991.76458171296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45991.76458171296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45991.76458171296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45991.76458171296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45991.76458171296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45991.76458171296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45991.76458171296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45991.76458171296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45991.76458171296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45991.76458171296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45991.76458171296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45991.76458171296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45991.76458171296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45991.76458171296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45991.76458171296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45991.76458171296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45991.76458171296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45991.76458171296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45991.76458171296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45991.76458171296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45991.76458171296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45991.76458171296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45991.76458171296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45991.76458171296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45991.76458171296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45991.76458171296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45991.76458171296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45991.76458171296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45991.76458171296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45991.76458171296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45991.76458171296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45991.76458171296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45991.76458171296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45991.76458171296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45991.76458171296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45991.76458171296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45991.76458171296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45991.76458171296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45991.76458171296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45991.76458171296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45991.76458171296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45991.76458171296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45991.76458171296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45991.76458171296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45991.76458171296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45991.76458171296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45991.76458171296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45991.76458171296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45991.76458171296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45991.76458171296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45991.76458171296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45991.76458171296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45991.76458171296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45991.76458171296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45991.76458171296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45991.76458171296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45991.76458171296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45991.76458171296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45991.76458171296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45991.76458171296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45991.76458171296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45991.76458171296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45991.76458171296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45991.76458171296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45991.76458171296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45991.76458171296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45991.76458171296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45991.76458171296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45991.76458171296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45991.76458171296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45991.76458171296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45991.76458171296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45991.76458171296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45991.76458171296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45991.76458171296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45991.76458171296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45991.76458171296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45991.76458171296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45991.76458171296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45991.76458171296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45991.76458171296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45991.76458171296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45991.76458171296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45991.76458171296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45991.76458171296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45991.76458171296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45991.76458171296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45991.76458171296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45991.76458171296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45991.76458171296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45991.76458171296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45991.76458171296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45991.76458171296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45991.76458171296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45991.76458171296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45991.76458171296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45991.76458171296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45991.76458171296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45991.76458171296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45991.76458171296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45991.76458171296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45991.76458171296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45991.76458171296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45991.76458171296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45991.76458171296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45991.76458171296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45991.76458171296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45991.76458171296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45991.76458171296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45991.76458171296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45991.76458171296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45991.76458171296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45991.76458171296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45991.76458171296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45991.76458171296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45991.76458171296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45991.76458171296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45991.76458171296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45991.76458171296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45991.76458171296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45991.76458171296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45991.76458171296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45991.76458171296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45991.76458171296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45991.76458171296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45991.76458171296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45991.76458171296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45991.76458171296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45991.76458171296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45991.76458171296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45991.76458171296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45991.76458171296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45991.76458171296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45991.76458171296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45991.76458171296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45991.76458171296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45991.76458171296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45991.76458171296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45991.76458171296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45991.76458171296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45991.76458171296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45991.76458171296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45991.76458171296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45991.76458171296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45991.76458171296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45991.76458171296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45991.76458171296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45991.76458171296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45991.76458171296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45991.76458171296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45991.76458171296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45991.76458171296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45991.76458171296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45991.76458171296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45991.76458171296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45991.76458171296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45991.76458171296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45991.76458171296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45991.76458171296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45991.76458171296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45991.76458171296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45991.76458171296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45991.76458171296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45991.76458171296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45991.76458171296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45991.76458171296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45991.76458171296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45991.76458171296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45991.76458171296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45991.76458171296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45991.76458171296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45991.76458171296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45991.76458171296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45991.76458171296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45991.76458171296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45991.76458171296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45991.76458171296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45991.76458171296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45991.76458171296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45991.76458171296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45991.76458171296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45991.76458171296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45991.76458171296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45991.76458171296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45991.76458171296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45991.76458171296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45991.76458171296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45991.76458171296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45991.76458171296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45991.76458171296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45991.76458171296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45991.76458171296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45991.76458171296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45991.76458171296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45991.76458171296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45991.76458171296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45991.76458171296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45991.76458171296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45991.76458171296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45991.76458171296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45991.76458171296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45991.76458171296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45991.76458171296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45991.76458171296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45991.76458171296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45991.76458171296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45991.76458171296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45991.76458171296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45991.76458171296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45991.76458171296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45991.76458171296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45991.76458171296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45991.76458171296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45991.76458171296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45991.76458171296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45991.76458171296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45991.76458171296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45991.76458171296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45991.76458171296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45991.76458171296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45991.76458171296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45991.76458171296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45991.76458171296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45991.76458171296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45991.76458171296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45991.76458171296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45991.76458171296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45991.76458171296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45991.76458171296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45991.76458171296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45991.76458171296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45991.76458171296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45991.76458171296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45991.76458171296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45991.76458171296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45991.76458171296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45991.76458171296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45991.76458171296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45991.76458171296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45991.76458171296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45991.76458171296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45991.76458171296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45991.76458171296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45991.76458171296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45991.76458171296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45991.76458171296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45991.76458171296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45991.76458171296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45991.76458171296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45991.76458171296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45991.76458171296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45991.76458171296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45991.76458171296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45991.76458171296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45991.76458171296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45991.76458171296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45991.76458171296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45991.76458171296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45991.76458171296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45991.76458171296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45991.76458171296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45991.76458171296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45991.76458171296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45991.76458171296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45991.76458171296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45991.76458171296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45991.76458171296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45991.76458171296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45991.76458171296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45991.76458171296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45991.76458171296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45991.76458171296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45991.76458171296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45991.76458171296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45991.76458171296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45991.76458171296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45991.76458171296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45991.76458171296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45991.76458171296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45991.76458171296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45991.76458171296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45991.76458171296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45991.76458171296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45991.76458171296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45991.76458171296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45991.76458171296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45991.76458171296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45991.76458171296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45991.76458171296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45991.76458171296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45991.76458171296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45991.76458171296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45991.76458171296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45991.76458171296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45991.76458171296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45991.76458171296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45991.76458171296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45991.76458171296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45991.76458171296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45991.76458171296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45991.76458171296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45991.76458171296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45991.76458171296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45991.76458171296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45991.76458171296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45991.76458171296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45991.76458171296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45991.76458171296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45991.76458171296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45991.76458171296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45991.76458171296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45991.76458171296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45991.76458171296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45991.76458171296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45991.76458171296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45991.76458171296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45991.76458171296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45991.76458171296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45991.76458171296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45991.76458171296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45991.76458171296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45991.76458171296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45991.76458171296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45991.76458171296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45991.76458171296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45991.76458171296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45991.76458171296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45991.76458171296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45991.76458171296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45991.76458171296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45991.76458171296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45991.76458171296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45991.76458171296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45991.76458171296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45991.76458171296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45991.76458171296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45991.76458171296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45991.76458171296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45991.76458171296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45991.76458171296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45991.76458171296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45991.76458171296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45991.76458171296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45991.76458171296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45991.76458171296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45991.76458171296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45991.76458171296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45991.76458171296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45991.76458171296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45991.76458171296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45991.76458171296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45991.76458171296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45991.76458171296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45991.76458171296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45991.76458171296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45991.76458171296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45991.76458171296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45991.76458171296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45991.76458171296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45991.76458171296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45991.76458171296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45991.76458171296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45991.76458171296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45991.76458171296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45991.76458171296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45991.76458171296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45991.76458171296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45991.76458171296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45991.76458171296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45991.76458171296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45991.76458171296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45991.76458171296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45991.76458171296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45991.76458171296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45991.76458171296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45991.76458171296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45991.76458171296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45991.76458171296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45991.76458171296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45991.76458171296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45991.76458171296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45991.76458171296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45991.76458171296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45991.76458171296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45991.76458171296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45991.76458171296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45991.76458171296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45991.76458171296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45991.76458171296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45991.76458171296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45991.76458171296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45991.76458171296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45991.76458171296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45991.76458171296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45991.76458171296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45991.76458171296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45991.76458171296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45991.76458171296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45991.76458171296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45991.76458171296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45991.76458171296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45991.76458171296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45991.76458171296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45991.76458171296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45991.76458171296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45991.76458171296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45991.76458171296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45991.76458171296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45991.76458171296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45991.76458171296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45991.76458171296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45991.76458171296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45991.76458171296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45991.76458171296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45991.76458171296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45991.76458171296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45991.76458171296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45991.76458171296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45991.76458171296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45991.76458171296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45991.76458171296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45991.76458171296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45991.76458171296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45991.76458171296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45991.76458171296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45991.76458171296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45991.76458171296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45991.76458171296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45991.76458171296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45991.76458171296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45991.76458171296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45991.76458171296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45991.76458171296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45991.76458171296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45991.76458171296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45991.76458171296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45991.76458171296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45991.76458171296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45991.76458171296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45991.76458171296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45991.76458171296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45991.76458171296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45991.76458171296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45991.76458171296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45991.76458171296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45991.76458171296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45991.76458171296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45991.76458171296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45991.76458171296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45991.76458171296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45991.76458171296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45991.76458171296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45991.76458171296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45991.76458171296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45991.76458171296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45991.76458171296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45991.76458171296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45991.76458171296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45991.76458171296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45991.76458171296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45991.76458171296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45991.76458171296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45991.76458171296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45991.76458171296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45991.76458171296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45991.76458171296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45991.76458171296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45991.76458171296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45991.76458171296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45991.76458171296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45991.76458171296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45991.76458171296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45991.76458171296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45991.76458171296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45991.76458171296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45991.76458171296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45991.76458171296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45991.76458171296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45991.76458171296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45991.76458171296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45991.76458171296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45991.76458171296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45991.76458171296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45991.76458171296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45991.76458171296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45991.76458171296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45991.76458171296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45991.76458171296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45991.76458171296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45991.76458171296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45991.76458171296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45991.76458171296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45991.76458171296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45991.76458171296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45991.76458171296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45991.76458171296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45991.76458171296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45991.76458171296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45991.76458171296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45991.76458171296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45991.76458171296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45991.76458171296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45991.76458171296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45991.76458171296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45991.76458171296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45991.76458171296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45991.76458171296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45991.76458171296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45991.76458171296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45991.76458171296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45991.76458171296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45991.76458171296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45991.76458171296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45991.76458171296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45991.76458171296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45991.76458171296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45991.76458171296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45991.76458171296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45991.76458171296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45991.76458171296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45991.76458171296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45991.76458171296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45991.76458171296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45991.76458171296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45991.76458171296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45991.76458171296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45991.76458171296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45991.76458171296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45991.76458171296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45991.76458171296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45991.76458171296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45991.76458171296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45991.76458171296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45991.76458171296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45991.76458171296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45991.76458171296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45991.76458171296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45991.76458171296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45991.76458171296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45991.76458171296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45991.76458171296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45991.76458171296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45991.76458171296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45991.76458171296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45991.76458171296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45991.76458171296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45991.76458171296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45991.76458171296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45991.76458171296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45991.76458171296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45991.76458171296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45991.76458171296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45991.76458171296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45991.76458171296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45991.76458171296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45991.76458171296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45991.76458171296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45991.76458171296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45991.76458171296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45991.76458171296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45991.76458171296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45991.76458171296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45991.76458171296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45991.76458171296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45991.76458171296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45991.76458171296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45991.76458171296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45991.76458171296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45991.76458171296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45991.76458171296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45991.76458171296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45991.76458171296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45991.76458171296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45991.76458171296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45991.76458171296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45991.76458171296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45991.76458171296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45991.76458171296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45991.76458171296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45991.76458171296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45991.76458171296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45991.76458171296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45991.76458171296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45991.76458171296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45991.76458171296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45991.76458171296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45991.76458171296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45991.76458171296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45991.76458171296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45991.76458171296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45991.76458171296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45991.76458171296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45991.76458171296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45991.76458171296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45991.76458171296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45991.76458171296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45991.76458171296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45991.76458171296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45991.76458171296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45991.76458171296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45991.76458171296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45991.76458171296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45991.76458171296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45991.76458171296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45991.76458171296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45991.76458171296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45991.76458171296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45991.76458171296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45991.76458171296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45991.76458171296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45991.76458171296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45991.76458171296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45991.76458171296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45991.76458171296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45991.76458171296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45991.76458171296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45991.76458171296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45991.76458171296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45991.76458171296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45991.76458171296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45991.76458171296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45991.76458171296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45991.76458171296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45991.76458171296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45991.76458171296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45991.76458171296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45991.76458171296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45991.76458171296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45991.76458171296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45991.76458171296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45991.76458171296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45991.76458171296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45991.76458171296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45991.76458171296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45991.76458171296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45991.76458171296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45991.76458171296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45991.76458171296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45991.76458171296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45991.76458171296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45991.76458171296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45991.76458171296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45991.76458171296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45991.76458171296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45991.76458171296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45991.76458171296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45991.76458171296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45991.76458171296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45991.76458171296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45991.76458171296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45991.76458171296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45991.76458171296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45991.76458171296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45991.76458171296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45991.76458171296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45991.76458171296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45991.76458171296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45991.76458171296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45991.76458171296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45991.76458171296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45991.76458171296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45991.76458171296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45991.76458171296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45991.76458171296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45991.76458171296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45991.76458171296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45991.76458171296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45991.76458171296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45991.76458171296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45991.76458171296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45991.76458171296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45991.76458171296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45991.76458171296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45991.76458171296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45991.76458171296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45991.76458171296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45991.76458171296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45991.76458171296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45991.76458171296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45991.76458171296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45991.76458171296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45991.76458171296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45991.76458171296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45991.76458171296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45991.76458171296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45991.76458171296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45991.76458171296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45991.76458171296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45991.76458171296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45991.76458171296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45991.76458171296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45991.76458171296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45991.76458171296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45991.76458171296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45991.76458171296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45991.76458171296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45991.76458171296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45991.76458171296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45991.76458171296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45991.76458171296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45991.76458171296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45991.76458171296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45991.76458171296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45991.76458171296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45991.76458171296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45991.76458171296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45991.76458171296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45991.76458171296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45991.76458171296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45991.76458171296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45991.76458171296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45991.76458171296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45991.76458171296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45991.76458171296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45991.76458171296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45991.76458171296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45991.76458171296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45991.76458171296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45991.76458171296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45991.76458171296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45991.76458171296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45991.76458171296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45991.76458171296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45991.76458171296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45991.76458171296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45991.76458171296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45991.76458171296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45991.76458171296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45991.76458171296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45991.76458171296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45991.76458171296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45991.76458171296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45991.76458171296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45991.76458171296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45991.76458171296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45991.76458171296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45991.76458171296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45991.76458171296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45991.76458171296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45991.76458171296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45991.76458171296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45991.76458171296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45991.76458171296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45991.76458171296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45991.76458171296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45991.76458171296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45991.76458171296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45991.76458171296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45991.76458171296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45991.76458171296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45991.76458171296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45991.76458171296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45991.76458171296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45991.76458171296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45991.76458171296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45991.76458171296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45991.76458171296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45991.76458171296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45991.76458171296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45991.76458171296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45991.76458171296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45991.76458171296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45991.76458171296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45991.76458171296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45991.76458171296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45991.76458171296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45991.76458171296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45991.76458171296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45991.76458171296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45991.76458171296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45991.76458171296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45991.76458171296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45991.76458171296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45991.76458171296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45991.76458171296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45991.76458171296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45991.76458171296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45991.76458171296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45991.76458171296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45991.76458171296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45991.76458171296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45991.76458171296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45991.76458171296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45991.76458171296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45991.76458171296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45991.76458171296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45991.76458171296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45991.76458171296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45991.76458171296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45991.76458171296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45991.76458171296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45991.76458171296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45991.76458171296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45991.76458171296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45991.76458171296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45991.76458171296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45991.76458171296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45991.76458171296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45991.76458171296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45991.76458171296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45991.76458171296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45991.76458171296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45991.76458171296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45991.76458171296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45991.76458171296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45991.76458171296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45991.76458171296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45991.76458171296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45991.76458171296</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workbookViewId="0">
      <selection activeCell="D28" sqref="D2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288.28386412036343</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35087</v>
      </c>
      <c r="E3" s="91" t="s">
        <v>39106</v>
      </c>
      <c r="F3" s="92">
        <v>45991.724120370367</v>
      </c>
      <c r="G3" s="93">
        <f t="shared" ref="G3:G33" ca="1" si="0">IFERROR(NOW()-F3,"")</f>
        <v>4.0461342592607252E-2</v>
      </c>
      <c r="H3" s="92">
        <v>45991.718553240738</v>
      </c>
      <c r="I3" s="110" t="str">
        <f>IFERROR(VLOOKUP(D3,DB!A:F,6,0),"")</f>
        <v>Generator-SG</v>
      </c>
      <c r="J3" s="110" t="str">
        <f>IFERROR(VLOOKUP(D3,DB!A:G,7,0),"")</f>
        <v>Vandalized</v>
      </c>
      <c r="K3" s="94" t="s">
        <v>39195</v>
      </c>
      <c r="L3" s="88" t="str">
        <f>IFERROR(VLOOKUP(D3,DB!A:I,9,0),"")</f>
        <v>Latis</v>
      </c>
    </row>
    <row r="4" spans="1:16" ht="15" customHeight="1">
      <c r="A4" s="110"/>
      <c r="B4" s="110" t="str">
        <f>IFERROR(VLOOKUP(D4,DB!A:K,11,0),"")</f>
        <v/>
      </c>
      <c r="C4" s="90"/>
      <c r="D4" s="88"/>
      <c r="E4" s="91"/>
      <c r="F4" s="92"/>
      <c r="G4" s="93">
        <f t="shared" ca="1" si="0"/>
        <v>45991.76458171296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45991.76458171296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45991.76458171296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45991.76458171296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45991.76458171296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45991.76458171296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45991.76458171296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45991.76458171296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45991.76458171296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45991.76458171296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45991.76458171296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45991.76458171296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45991.76458171296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45991.76458171296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45991.76458171296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45991.76458171296</v>
      </c>
      <c r="H19" s="92"/>
      <c r="I19" s="110" t="str">
        <f>IFERROR(VLOOKUP(D19,DB!A:F,6,0),"")</f>
        <v/>
      </c>
      <c r="J19" s="110" t="str">
        <f>IFERROR(VLOOKUP(D19,DB!A:G,7,0),"")</f>
        <v/>
      </c>
      <c r="K19" s="94"/>
      <c r="L19" s="88" t="str">
        <f>IFERROR(VLOOKUP(D19,DB!A:I,9,0),"")</f>
        <v/>
      </c>
    </row>
    <row r="20" spans="1:12" ht="15" customHeight="1">
      <c r="A20" s="110"/>
      <c r="B20" s="110" t="str">
        <f>IFERROR(VLOOKUP(D21,DB!A:K,11,0),"")</f>
        <v/>
      </c>
      <c r="C20" s="90"/>
      <c r="D20" s="88"/>
      <c r="E20" s="91"/>
      <c r="F20" s="92"/>
      <c r="G20" s="93">
        <f t="shared" ca="1" si="0"/>
        <v>45991.76458171296</v>
      </c>
      <c r="H20" s="92"/>
      <c r="I20" s="110" t="str">
        <f>IFERROR(VLOOKUP(D21,DB!A:F,6,0),"")</f>
        <v/>
      </c>
      <c r="J20" s="110" t="str">
        <f>IFERROR(VLOOKUP(D21,DB!A:G,7,0),"")</f>
        <v/>
      </c>
      <c r="K20" s="94"/>
      <c r="L20" s="88" t="str">
        <f>IFERROR(VLOOKUP(D21,DB!A:I,9,0),"")</f>
        <v/>
      </c>
    </row>
    <row r="21" spans="1:12" ht="15" customHeight="1">
      <c r="A21" s="110"/>
      <c r="B21" s="110" t="str">
        <f>IFERROR(VLOOKUP(#REF!,DB!A:K,11,0),"")</f>
        <v/>
      </c>
      <c r="C21" s="90"/>
      <c r="D21" s="88"/>
      <c r="E21" s="91"/>
      <c r="F21" s="92"/>
      <c r="G21" s="93">
        <f t="shared" ca="1" si="0"/>
        <v>45991.76458171296</v>
      </c>
      <c r="H21" s="92"/>
      <c r="I21" s="110" t="str">
        <f>IFERROR(VLOOKUP(#REF!,DB!A:F,6,0),"")</f>
        <v/>
      </c>
      <c r="J21" s="110" t="str">
        <f>IFERROR(VLOOKUP(#REF!,DB!A:G,7,0),"")</f>
        <v/>
      </c>
      <c r="K21" s="94"/>
      <c r="L21" s="88" t="str">
        <f>IFERROR(VLOOKUP(#REF!,DB!A:I,9,0),"")</f>
        <v/>
      </c>
    </row>
    <row r="22" spans="1:12" ht="15" customHeight="1">
      <c r="A22" s="110"/>
      <c r="B22" s="110" t="str">
        <f>IFERROR(VLOOKUP(D22,DB!A:K,11,0),"")</f>
        <v/>
      </c>
      <c r="C22" s="90"/>
      <c r="D22" s="88"/>
      <c r="E22" s="91"/>
      <c r="F22" s="92"/>
      <c r="G22" s="93">
        <f t="shared" ca="1" si="0"/>
        <v>45991.76458171296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45991.76458171296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45991.76458171296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45991.76458171296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45991.76458171296</v>
      </c>
      <c r="H26" s="92"/>
      <c r="I26" s="110" t="str">
        <f>IFERROR(VLOOKUP(D26,DB!A:F,6,0),"")</f>
        <v/>
      </c>
      <c r="J26" s="110" t="str">
        <f>IFERROR(VLOOKUP(D26,DB!A:G,7,0),"")</f>
        <v/>
      </c>
      <c r="K26" s="94"/>
      <c r="L26" s="88" t="str">
        <f>IFERROR(VLOOKUP(D26,DB!A:I,9,0),"")</f>
        <v/>
      </c>
    </row>
    <row r="27" spans="1:12" ht="15" customHeight="1">
      <c r="A27" s="110"/>
      <c r="B27" s="110" t="str">
        <f>IFERROR(VLOOKUP(D28,DB!A:K,11,0),"")</f>
        <v/>
      </c>
      <c r="C27" s="90"/>
      <c r="D27" s="150"/>
      <c r="E27" s="91"/>
      <c r="F27" s="92"/>
      <c r="G27" s="93">
        <f t="shared" ca="1" si="0"/>
        <v>45991.76458171296</v>
      </c>
      <c r="H27" s="92"/>
      <c r="I27" s="110" t="str">
        <f>IFERROR(VLOOKUP(D28,DB!A:F,6,0),"")</f>
        <v/>
      </c>
      <c r="J27" s="110" t="str">
        <f>IFERROR(VLOOKUP(D28,DB!A:G,7,0),"")</f>
        <v/>
      </c>
      <c r="K27" s="94"/>
      <c r="L27" s="88" t="str">
        <f>IFERROR(VLOOKUP(D28,DB!A:I,9,0),"")</f>
        <v/>
      </c>
    </row>
    <row r="28" spans="1:12" ht="15" customHeight="1">
      <c r="A28" s="110"/>
      <c r="B28" s="110" t="str">
        <f>IFERROR(VLOOKUP(#REF!,DB!A:K,11,0),"")</f>
        <v/>
      </c>
      <c r="C28" s="90"/>
      <c r="D28" s="88"/>
      <c r="E28" s="91"/>
      <c r="F28" s="92"/>
      <c r="G28" s="93">
        <f t="shared" ca="1" si="0"/>
        <v>45991.76458171296</v>
      </c>
      <c r="H28" s="92"/>
      <c r="I28" s="110" t="str">
        <f>IFERROR(VLOOKUP(#REF!,DB!A:F,6,0),"")</f>
        <v/>
      </c>
      <c r="J28" s="110" t="str">
        <f>IFERROR(VLOOKUP(#REF!,DB!A:G,7,0),"")</f>
        <v/>
      </c>
      <c r="K28" s="94"/>
      <c r="L28" s="88" t="str">
        <f>IFERROR(VLOOKUP(#REF!,DB!A:I,9,0),"")</f>
        <v/>
      </c>
    </row>
    <row r="29" spans="1:12" ht="15" customHeight="1">
      <c r="A29" s="110"/>
      <c r="B29" s="110" t="str">
        <f>IFERROR(VLOOKUP(D29,DB!A:K,11,0),"")</f>
        <v/>
      </c>
      <c r="C29" s="90"/>
      <c r="D29" s="88"/>
      <c r="E29" s="91"/>
      <c r="F29" s="92"/>
      <c r="G29" s="93">
        <f t="shared" ca="1" si="0"/>
        <v>45991.76458171296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45991.76458171296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45991.76458171296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45991.76458171296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45991.76458171296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ref="G34:G97" ca="1" si="1">IFERROR(NOW()-F34,"")</f>
        <v>45991.76458171296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45991.76458171296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45991.76458171296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45991.76458171296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45991.76458171296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45991.76458171296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45991.76458171296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45991.76458171296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45991.76458171296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45991.76458171296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45991.76458171296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45991.76458171296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45991.76458171296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45991.76458171296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45991.76458171296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45991.76458171296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45991.76458171296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45991.76458171296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45991.76458171296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45991.76458171296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45991.76458171296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45991.76458171296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45991.76458171296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45991.76458171296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45991.76458171296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45991.76458171296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45991.76458171296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45991.76458171296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45991.76458171296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45991.76458171296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45991.76458171296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45991.76458171296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45991.76458171296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45991.76458171296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45991.76458171296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45991.76458171296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45991.76458171296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45991.76458171296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45991.76458171296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45991.76458171296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45991.76458171296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45991.76458171296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45991.76458171296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45991.76458171296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45991.76458171296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45991.76458171296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45991.76458171296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45991.76458171296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45991.76458171296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45991.76458171296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45991.76458171296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45991.76458171296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45991.76458171296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45991.76458171296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45991.76458171296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45991.76458171296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45991.76458171296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45991.76458171296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45991.76458171296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45991.76458171296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45991.76458171296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45991.76458171296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45991.76458171296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45991.76458171296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ref="G98:G161" ca="1" si="2">IFERROR(NOW()-F98,"")</f>
        <v>45991.76458171296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45991.76458171296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45991.76458171296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45991.76458171296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45991.76458171296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45991.76458171296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45991.76458171296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45991.76458171296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45991.76458171296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45991.76458171296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45991.76458171296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45991.76458171296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45991.76458171296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45991.76458171296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45991.76458171296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45991.76458171296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45991.76458171296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45991.76458171296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45991.76458171296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45991.76458171296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45991.76458171296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45991.76458171296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45991.76458171296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45991.76458171296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45991.76458171296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45991.76458171296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45991.76458171296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45991.76458171296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45991.76458171296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45991.76458171296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45991.76458171296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45991.76458171296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45991.76458171296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45991.76458171296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45991.76458171296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45991.76458171296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45991.76458171296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45991.76458171296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45991.76458171296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45991.76458171296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45991.76458171296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45991.76458171296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45991.76458171296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45991.76458171296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45991.76458171296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45991.76458171296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45991.76458171296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45991.76458171296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45991.76458171296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45991.76458171296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45991.76458171296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45991.76458171296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45991.76458171296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45991.76458171296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45991.76458171296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45991.76458171296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45991.76458171296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45991.76458171296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45991.76458171296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45991.76458171296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45991.76458171296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45991.76458171296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45991.76458171296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45991.76458171296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ref="G162:G225" ca="1" si="3">IFERROR(NOW()-F162,"")</f>
        <v>45991.76458171296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45991.76458171296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45991.76458171296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45991.76458171296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45991.76458171296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45991.76458171296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45991.76458171296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45991.76458171296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45991.76458171296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45991.76458171296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45991.76458171296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45991.76458171296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45991.76458171296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45991.76458171296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45991.76458171296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45991.76458171296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45991.76458171296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45991.76458171296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45991.76458171296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45991.76458171296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45991.76458171296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45991.76458171296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45991.76458171296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45991.76458171296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45991.76458171296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45991.76458171296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45991.76458171296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45991.76458171296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45991.76458171296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45991.76458171296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45991.76458171296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45991.76458171296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45991.76458171296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45991.76458171296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45991.76458171296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45991.76458171296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45991.76458171296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45991.76458171296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45991.76458171296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45991.76458171296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45991.76458171296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45991.76458171296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45991.76458171296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45991.76458171296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45991.76458171296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45991.76458171296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45991.76458171296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45991.76458171296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45991.76458171296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45991.76458171296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45991.76458171296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45991.76458171296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45991.76458171296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45991.76458171296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45991.76458171296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45991.76458171296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45991.76458171296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45991.76458171296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45991.76458171296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45991.76458171296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45991.76458171296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45991.76458171296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45991.76458171296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45991.76458171296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ref="G226:G271" ca="1" si="4">IFERROR(NOW()-F226,"")</f>
        <v>45991.76458171296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45991.76458171296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45991.76458171296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45991.76458171296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45991.76458171296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45991.76458171296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45991.76458171296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45991.76458171296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45991.76458171296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45991.76458171296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45991.76458171296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45991.76458171296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45991.76458171296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45991.76458171296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45991.76458171296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45991.76458171296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45991.76458171296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45991.76458171296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45991.76458171296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45991.76458171296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45991.76458171296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45991.76458171296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45991.76458171296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45991.76458171296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45991.76458171296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45991.76458171296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45991.76458171296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45991.76458171296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45991.76458171296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45991.76458171296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45991.76458171296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45991.76458171296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45991.76458171296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45991.76458171296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45991.76458171296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45991.76458171296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45991.76458171296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45991.76458171296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45991.76458171296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45991.76458171296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45991.76458171296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45991.76458171296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45991.76458171296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45991.76458171296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45991.76458171296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45991.76458171296</v>
      </c>
      <c r="H271" s="92"/>
      <c r="I271" s="110" t="str">
        <f>IFERROR(VLOOKUP(D271,DB!A:F,6,0),"")</f>
        <v/>
      </c>
      <c r="J271" s="110" t="str">
        <f>IFERROR(VLOOKUP(D271,DB!A:G,7,0),"")</f>
        <v/>
      </c>
      <c r="K271" s="94"/>
      <c r="L271" s="88" t="str">
        <f>IFERROR(VLOOKUP(D271,DB!A:I,9,0),"")</f>
        <v/>
      </c>
    </row>
  </sheetData>
  <dataValidations count="2">
    <dataValidation allowBlank="1" showInputMessage="1" showErrorMessage="1" sqref="E1" xr:uid="{A4F81451-56CC-4543-9497-104C4E44EE4B}"/>
    <dataValidation type="list" allowBlank="1" showInputMessage="1" showErrorMessage="1" sqref="E2:E27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tabSelected="1" workbookViewId="0">
      <selection activeCell="D7" sqref="D7"/>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99.932521527771314</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65.575704398142989</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43.103470601847221</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10.391283101846057</v>
      </c>
      <c r="H5" s="136">
        <v>45981.360798611109</v>
      </c>
      <c r="I5" s="106" t="str">
        <f>IFERROR(VLOOKUP(D5,DB!A:F,6,0),"")</f>
        <v>SCECO</v>
      </c>
      <c r="J5" s="106" t="str">
        <f>IFERROR(VLOOKUP(D5,DB!A:G,7,0),"")</f>
        <v>Dead</v>
      </c>
      <c r="K5" s="106" t="s">
        <v>39203</v>
      </c>
      <c r="L5" s="106" t="str">
        <f>IFERROR(VLOOKUP(D5,DB!A:I,9,0),"")</f>
        <v>Latis</v>
      </c>
    </row>
    <row r="6" spans="1:13">
      <c r="A6" s="37"/>
      <c r="B6" s="37" t="str">
        <f>IFERROR(VLOOKUP(D6,DB!A:K,11,0),"")</f>
        <v/>
      </c>
      <c r="C6" s="37"/>
      <c r="D6" s="37"/>
      <c r="E6" s="37"/>
      <c r="F6" s="38"/>
      <c r="G6" s="135">
        <f ca="1">IFERROR(NOW()-F6,"")</f>
        <v>45991.76458171296</v>
      </c>
      <c r="H6"/>
      <c r="I6" s="37" t="str">
        <f>IFERROR(VLOOKUP(D6,DB!A:F,6,0),"")</f>
        <v/>
      </c>
      <c r="J6" s="37" t="str">
        <f>IFERROR(VLOOKUP(D6,DB!A:G,7,0),"")</f>
        <v/>
      </c>
      <c r="K6" s="37"/>
      <c r="L6" s="37" t="str">
        <f>IFERROR(VLOOKUP(D6,DB!A:I,9,0),"")</f>
        <v/>
      </c>
    </row>
    <row r="7" spans="1:13">
      <c r="A7" s="37"/>
      <c r="B7" s="37" t="str">
        <f>IFERROR(VLOOKUP(D7,DB!A:K,11,0),"")</f>
        <v/>
      </c>
      <c r="C7" s="37"/>
      <c r="D7"/>
      <c r="E7" s="37"/>
      <c r="F7" s="38"/>
      <c r="G7" s="135">
        <f ca="1">IFERROR(NOW()-F7,"")</f>
        <v>45991.76458171296</v>
      </c>
      <c r="H7" s="38"/>
      <c r="I7" s="37" t="str">
        <f>IFERROR(VLOOKUP(D7,DB!A:F,6,0),"")</f>
        <v/>
      </c>
      <c r="J7" s="37" t="str">
        <f>IFERROR(VLOOKUP(D7,DB!A:G,7,0),"")</f>
        <v/>
      </c>
      <c r="K7" s="37"/>
      <c r="L7" s="37" t="str">
        <f>IFERROR(VLOOKUP(D7,DB!A:I,9,0),"")</f>
        <v/>
      </c>
    </row>
    <row r="8" spans="1:13">
      <c r="A8" s="37"/>
      <c r="B8" s="37" t="str">
        <f>IFERROR(VLOOKUP(D8,DB!A:K,11,0),"")</f>
        <v/>
      </c>
      <c r="C8" s="37"/>
      <c r="D8" s="103"/>
      <c r="E8" s="37"/>
      <c r="F8" s="38"/>
      <c r="G8" s="135">
        <f ca="1">IFERROR(NOW()-F8,"")</f>
        <v>45991.76458171296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45991.76458171296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45991.76458171296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45991.76458171296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45991.76458171296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45991.76458171296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45991.76458171296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45991.76458171296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45991.76458171296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45991.76458171296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45991.76458171296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45991.76458171296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45991.76458171296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45991.76458171296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45991.76458171296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45991.76458171296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45991.76458171296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45991.76458171296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45991.76458171296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45991.76458171296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45991.76458171296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45991.76458171296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45991.76458171296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45991.76458171296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45991.76458171296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45991.76458171296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45991.76458171296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45991.76458171296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45991.76458171296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45991.76458171296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45991.76458171296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45991.76458171296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45991.76458171296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45991.76458171296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45991.76458171296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45991.76458171296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45991.76458171296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45991.76458171296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45991.76458171296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45991.76458171296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45991.76458171296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45991.76458171296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45991.76458171296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45991.76458171296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45991.76458171296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45991.76458171296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45991.76458171296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45991.76458171296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45991.76458171296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45991.76458171296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45991.76458171296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45991.76458171296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45991.76458171296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45991.76458171296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45991.76458171296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45991.76458171296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45991.76458171296</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45991.76458171296</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45991.76458171296</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45991.76458171296</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45991.76458171296</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45991.76458171296</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45991.76458171296</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45991.76458171296</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45991.76458171296</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45991.76458171296</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45991.76458171296</v>
      </c>
      <c r="H74" s="38"/>
      <c r="I74" s="37" t="str">
        <f>IFERROR(VLOOKUP(D74,DB!A:F,6,0),"")</f>
        <v/>
      </c>
      <c r="J74" s="37" t="str">
        <f>IFERROR(VLOOKUP(D74,DB!A:G,7,0),"")</f>
        <v/>
      </c>
      <c r="K74" s="37"/>
      <c r="L74" s="37" t="str">
        <f>IFERROR(VLOOKUP(D74,DB!A:I,9,0),"")</f>
        <v/>
      </c>
    </row>
    <row r="75" spans="1:12">
      <c r="A75" s="151"/>
      <c r="B75" s="151" t="str">
        <f>IFERROR(VLOOKUP(D75,DB!A:K,11,0),"")</f>
        <v/>
      </c>
      <c r="C75" s="151"/>
      <c r="D75" s="151"/>
      <c r="E75" s="151"/>
      <c r="F75" s="152"/>
      <c r="G75" s="153">
        <f ca="1">IFERROR(NOW()-F75,"")</f>
        <v>45991.76458171296</v>
      </c>
      <c r="H75" s="152"/>
      <c r="I75" s="151" t="str">
        <f>IFERROR(VLOOKUP(D75,DB!A:F,6,0),"")</f>
        <v/>
      </c>
      <c r="J75" s="151" t="str">
        <f>IFERROR(VLOOKUP(D75,DB!A:G,7,0),"")</f>
        <v/>
      </c>
      <c r="K75" s="151"/>
      <c r="L75" s="151"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2"/>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45991.76458171296</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45991.76458171296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45991.76458171296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45991.76458171296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45991.76458171296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45991.76458171296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45991.76458171296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45991.76458171296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45991.76458171296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45991.76458171296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45991.76458171296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45991.76458171296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45991.76458171296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45991.76458171296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45991.76458171296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45991.76458171296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45991.76458171296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45991.76458171296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45991.76458171296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45991.76458171296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45991.76458171296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45991.76458171296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45991.76458171296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45991.76458171296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45991.76458171296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45991.76458171296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45991.76458171296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45991.76458171296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45991.76458171296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45991.76458171296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45991.76458171296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45991.76458171296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45991.76458171296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45991.76458171296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45991.76458171296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45991.76458171296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45991.76458171296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45991.76458171296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45991.76458171296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45991.76458171296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45991.76458171296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45991.76458171296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45991.76458171296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45991.76458171296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45991.76458171296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45991.76458171296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45991.76458171296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45991.76458171296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45991.76458171296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45991.76458171296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45991.76458171296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45991.76458171296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45991.76458171296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45991.76458171296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45991.76458171296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45991.76458171296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45991.76458171296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45991.76458171296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45991.76458171296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45991.76458171296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45991.76458171296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45991.76458171296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45991.76458171296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45991.76458171296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45991.76458171296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45991.76458171296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45991.76458171296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45991.76458171296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45991.76458171296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45991.76458171296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45991.76458171296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45991.76458171296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45991.76458171296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45991.76458171296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45991.76458171296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45991.76458171296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45991.76458171296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45991.76458171296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45991.76458171296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45991.76458171296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45991.76458171296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45991.76458171296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45991.76458171296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45991.76458171296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45991.76458171296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45991.76458171296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45991.76458171296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45991.76458171296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45991.76458171296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45991.76458171296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45991.76458171296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45991.76458171296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45991.76458171296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45991.76458171296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45991.76458171296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45991.76458171296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45991.76458171296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45991.76458171296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45991.76458171296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45991.76458171296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45991.76458171296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45991.76458171296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45991.76458171296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45991.76458171296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45991.76458171296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45991.76458171296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45991.76458171296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45991.76458171296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45991.76458171296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45991.76458171296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45991.76458171296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45991.76458171296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45991.76458171296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45991.76458171296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45991.76458171296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45991.76458171296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45991.76458171296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45991.76458171296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45991.76458171296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45991.76458171296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45991.76458171296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45991.76458171296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45991.76458171296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45991.76458171296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45991.76458171296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45991.76458171296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45991.76458171296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45991.76458171296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45991.76458171296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45991.76458171296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45991.76458171296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45991.76458171296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45991.76458171296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45991.76458171296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45991.76458171296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45991.76458171296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45991.76458171296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45991.76458171296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45991.76458171296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45991.76458171296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45991.76458171296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45991.76458171296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45991.76458171296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45991.76458171296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45991.76458171296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45991.76458171296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45991.76458171296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45991.76458171296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45991.76458171296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45991.76458171296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45991.76458171296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45991.76458171296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45991.76458171296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45991.76458171296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45991.76458171296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45991.76458171296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45991.76458171296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45991.76458171296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45991.76458171296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45991.76458171296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45991.76458171296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45991.76458171296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45991.76458171296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45991.76458171296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45991.76458171296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45991.76458171296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45991.76458171296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45991.76458171296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45991.76458171296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45991.76458171296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45991.76458171296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45991.76458171296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45991.76458171296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45991.76458171296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45991.76458171296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45991.76458171296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45991.76458171296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45991.76458171296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45991.76458171296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45991.76458171296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45991.76458171296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45991.76458171296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45991.76458171296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45991.76458171296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45991.76458171296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45991.76458171296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45991.76458171296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45991.76458171296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45991.76458171296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45991.76458171296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45991.76458171296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45991.76458171296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45991.76458171296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45991.76458171296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45991.76458171296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45991.76458171296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45991.76458171296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45991.76458171296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45991.76458171296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45991.76458171296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45991.76458171296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45991.76458171296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45991.76458171296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45991.76458171296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45991.76458171296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45991.76458171296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45991.76458171296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45991.76458171296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45991.76458171296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45991.76458171296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45991.76458171296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45991.76458171296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45991.76458171296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45991.76458171296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45991.76458171296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45991.76458171296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45991.76458171296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45991.76458171296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45991.76458171296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45991.76458171296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45991.76458171296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45991.76458171296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45991.76458171296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45991.76458171296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45991.76458171296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45991.76458171296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45991.76458171296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45991.76458171296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45991.76458171296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45991.76458171296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45991.76458171296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45991.76458171296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45991.76458171296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45991.76458171296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45991.76458171296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45991.76458171296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45991.76458171296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45991.76458171296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45991.76458171296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45991.76458171296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45991.76458171296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45991.76458171296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45991.76458171296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45991.76458171296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45991.76458171296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45991.76458171296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45991.76458171296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45991.76458171296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45991.76458171296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45991.76458171296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45991.76458171296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45991.76458171296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45991.76458171296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45991.76458171296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45991.76458171296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45991.76458171296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45991.76458171296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45991.76458171296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45991.76458171296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45991.76458171296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45991.76458171296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45991.76458171296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45991.76458171296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45991.76458171296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45991.76458171296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45991.76458171296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45991.76458171296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45991.76458171296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45991.76458171296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45991.76458171296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45991.76458171296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45991.76458171296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45991.76458171296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45991.76458171296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45991.76458171296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45991.76458171296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45991.76458171296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45991.76458171296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45991.76458171296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45991.76458171296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45991.76458171296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45991.76458171296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45991.76458171296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45991.76458171296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45991.76458171296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45991.76458171296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45991.76458171296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45991.76458171296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45991.76458171296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45991.76458171296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45991.76458171296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45991.76458171296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45991.76458171296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45991.76458171296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45991.76458171296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45991.76458171296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45991.76458171296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45991.76458171296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45991.76458171296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45991.76458171296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45991.76458171296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45991.76458171296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45991.76458171296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45991.76458171296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45991.76458171296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45991.76458171296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45991.76458171296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45991.76458171296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45991.76458171296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45991.76458171296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45991.76458171296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45991.76458171296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45991.76458171296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45991.76458171296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45991.76458171296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45991.76458171296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45991.76458171296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45991.76458171296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45991.76458171296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45991.76458171296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45991.76458171296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45991.76458171296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45991.76458171296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45991.76458171296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45991.76458171296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45991.76458171296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45991.76458171296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45991.76458171296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45991.76458171296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45991.76458171296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45991.76458171296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45991.76458171296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45991.76458171296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45991.76458171296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45991.76458171296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45991.76458171296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45991.76458171296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45991.76458171296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45991.76458171296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45991.76458171296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45991.76458171296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45991.76458171296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45991.76458171296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45991.76458171296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45991.76458171296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45991.76458171296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45991.76458171296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45991.76458171296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45991.76458171296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45991.76458171296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45991.76458171296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45991.76458171296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45991.76458171296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45991.76458171296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45991.76458171296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45991.76458171296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45991.76458171296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45991.76458171296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45991.76458171296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45991.76458171296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45991.76458171296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45991.76458171296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45991.76458171296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45991.76458171296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45991.76458171296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45991.76458171296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45991.76458171296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45991.76458171296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45991.76458171296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45991.76458171296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45991.76458171296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45991.76458171296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45991.76458171296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45991.76458171296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45991.76458171296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45991.76458171296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45991.76458171296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45991.76458171296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45991.76458171296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45991.76458171296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45991.76458171296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45991.76458171296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45991.76458171296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45991.76458171296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45991.76458171296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45991.76458171296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45991.76458171296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45991.76458171296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45991.76458171296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45991.76458171296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45991.76458171296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45991.76458171296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45991.76458171296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45991.76458171296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45991.76458171296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45991.76458171296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45991.76458171296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45991.76458171296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45991.76458171296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45991.76458171296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45991.76458171296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45991.76458171296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45991.76458171296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45991.76458171296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45991.76458171296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45991.76458171296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45991.76458171296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45991.76458171296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45991.76458171296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45991.76458171296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45991.76458171296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45991.76458171296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45991.76458171296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45991.76458171296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45991.76458171296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45991.76458171296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45991.76458171296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45991.76458171296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45991.76458171296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45991.76458171296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45991.76458171296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45991.76458171296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45991.76458171296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45991.76458171296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45991.76458171296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45991.76458171296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45991.76458171296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45991.76458171296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45991.76458171296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45991.76458171296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45991.76458171296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45991.76458171296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45991.76458171296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45991.76458171296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45991.76458171296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45991.76458171296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45991.76458171296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45991.76458171296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45991.76458171296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45991.76458171296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45991.76458171296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45991.76458171296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45991.76458171296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45991.76458171296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45991.76458171296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45991.76458171296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45991.76458171296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45991.76458171296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45991.76458171296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45991.76458171296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45991.76458171296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45991.76458171296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45991.76458171296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45991.76458171296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45991.76458171296</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45991.76458171296</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45991.76458171296</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45991.76458171296</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45991.76458171296</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45991.76458171296</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45991.76458171296</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45991.76458171296</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45991.76458171296</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45991.76458171296</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45991.76458171296</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45991.76458171296</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45991.76458171296</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45991.76458171296</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45991.76458171296</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45991.76458171296</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45991.76458171296</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45991.76458171296</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45991.76458171296</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45991.76458171296</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45991.76458171296</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45991.76458171296</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45991.76458171296</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45991.76458171296</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45991.76458171296</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45991.76458171296</v>
      </c>
      <c r="H481" s="121"/>
      <c r="I481" s="119" t="str">
        <f>IFERROR(VLOOKUP(D481,DB!A:F,6,0),"")</f>
        <v/>
      </c>
      <c r="J481" s="119" t="str">
        <f>IFERROR(VLOOKUP(D481,DB!A:G,7,0),"")</f>
        <v/>
      </c>
      <c r="K481" s="122"/>
      <c r="L481" s="137" t="str">
        <f>IFERROR(VLOOKUP(D481,DB!A:I,9,0),"")</f>
        <v/>
      </c>
    </row>
    <row r="482" spans="1:12" ht="31.5" customHeight="1">
      <c r="A482" s="143"/>
      <c r="B482" s="144" t="str">
        <f>IFERROR(VLOOKUP(D482,DB!A:K,11,0),"")</f>
        <v/>
      </c>
      <c r="C482" s="145"/>
      <c r="D482" s="144"/>
      <c r="E482" s="142"/>
      <c r="F482" s="146"/>
      <c r="G482" s="147">
        <f ca="1">IFERROR(NOW()-F482,"-")</f>
        <v>45991.76458171296</v>
      </c>
      <c r="H482" s="146"/>
      <c r="I482" s="144" t="str">
        <f>IFERROR(VLOOKUP(D482,DB!A:F,6,0),"")</f>
        <v/>
      </c>
      <c r="J482" s="144" t="str">
        <f>IFERROR(VLOOKUP(D482,DB!A:G,7,0),"")</f>
        <v/>
      </c>
      <c r="K482" s="148"/>
      <c r="L482" s="149" t="str">
        <f>IFERROR(VLOOKUP(D482,DB!A:I,9,0),"")</f>
        <v/>
      </c>
    </row>
  </sheetData>
  <dataValidations count="2">
    <dataValidation allowBlank="1" showInputMessage="1" showErrorMessage="1" sqref="E1" xr:uid="{9E1BC488-8814-4F8A-8DBE-742B3278AB71}"/>
    <dataValidation type="list" allowBlank="1" showInputMessage="1" showErrorMessage="1" sqref="E2:E4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2025-11-30T15:23:20Z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