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83" documentId="120_S{2AC9BD13-BADA-5192-A53E-5A8FF88502F6}" xr6:coauthVersionLast="47" xr6:coauthVersionMax="47" xr10:uidLastSave="{5240A4D9-F1D9-4DA1-A160-D521A1BF038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9" i="9" l="1"/>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200" i="9"/>
  <c r="G200" i="9"/>
  <c r="I200" i="9"/>
  <c r="J200" i="9"/>
  <c r="L200" i="9"/>
  <c r="B39" i="9"/>
  <c r="B40" i="9"/>
  <c r="B41" i="9"/>
  <c r="B42" i="9"/>
  <c r="B43" i="9"/>
  <c r="B44" i="9"/>
  <c r="B45" i="9"/>
  <c r="B46" i="9"/>
  <c r="B47" i="9"/>
  <c r="B48" i="9"/>
  <c r="B49" i="9"/>
  <c r="B50" i="9"/>
  <c r="B51" i="9"/>
  <c r="B52" i="9"/>
  <c r="B53" i="9"/>
  <c r="B54" i="9"/>
  <c r="B55" i="9"/>
  <c r="B56" i="9"/>
  <c r="B57" i="9"/>
  <c r="B58" i="9"/>
  <c r="G39" i="9"/>
  <c r="G40" i="9"/>
  <c r="G41" i="9"/>
  <c r="G42" i="9"/>
  <c r="G43" i="9"/>
  <c r="G44" i="9"/>
  <c r="G45" i="9"/>
  <c r="G46" i="9"/>
  <c r="G47" i="9"/>
  <c r="G48" i="9"/>
  <c r="G49" i="9"/>
  <c r="G50" i="9"/>
  <c r="G51" i="9"/>
  <c r="G52" i="9"/>
  <c r="G53" i="9"/>
  <c r="G54" i="9"/>
  <c r="G55" i="9"/>
  <c r="G56" i="9"/>
  <c r="G57" i="9"/>
  <c r="G58" i="9"/>
  <c r="I39" i="9"/>
  <c r="I40" i="9"/>
  <c r="I41" i="9"/>
  <c r="I42" i="9"/>
  <c r="I43" i="9"/>
  <c r="I44" i="9"/>
  <c r="I45" i="9"/>
  <c r="I46" i="9"/>
  <c r="I47" i="9"/>
  <c r="I48" i="9"/>
  <c r="I49" i="9"/>
  <c r="I50" i="9"/>
  <c r="I51" i="9"/>
  <c r="I52" i="9"/>
  <c r="I53" i="9"/>
  <c r="I54" i="9"/>
  <c r="I55" i="9"/>
  <c r="I56" i="9"/>
  <c r="I57" i="9"/>
  <c r="I58" i="9"/>
  <c r="L39" i="9"/>
  <c r="L40" i="9"/>
  <c r="L41" i="9"/>
  <c r="L42" i="9"/>
  <c r="L43" i="9"/>
  <c r="L44" i="9"/>
  <c r="L45" i="9"/>
  <c r="L46" i="9"/>
  <c r="L47" i="9"/>
  <c r="L48" i="9"/>
  <c r="L49" i="9"/>
  <c r="L50" i="9"/>
  <c r="L51" i="9"/>
  <c r="L52" i="9"/>
  <c r="L53" i="9"/>
  <c r="L54" i="9"/>
  <c r="L55" i="9"/>
  <c r="L56" i="9"/>
  <c r="L57" i="9"/>
  <c r="L58" i="9"/>
  <c r="J39" i="9"/>
  <c r="J40" i="9"/>
  <c r="J41" i="9"/>
  <c r="J42" i="9"/>
  <c r="J43" i="9"/>
  <c r="J44" i="9"/>
  <c r="J45" i="9"/>
  <c r="J46" i="9"/>
  <c r="J47" i="9"/>
  <c r="J48" i="9"/>
  <c r="J49" i="9"/>
  <c r="J50" i="9"/>
  <c r="J51" i="9"/>
  <c r="J52" i="9"/>
  <c r="J53" i="9"/>
  <c r="J54" i="9"/>
  <c r="J55" i="9"/>
  <c r="J56" i="9"/>
  <c r="J57" i="9"/>
  <c r="J58"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B2" i="9"/>
  <c r="B3" i="9"/>
  <c r="B4" i="9"/>
  <c r="B5" i="9"/>
  <c r="B6" i="9"/>
  <c r="B7" i="9"/>
  <c r="B8" i="9"/>
  <c r="B9" i="9"/>
  <c r="B10" i="9"/>
  <c r="B11" i="9"/>
  <c r="B12" i="9"/>
  <c r="B13" i="9"/>
  <c r="B14" i="9"/>
  <c r="B15" i="9"/>
  <c r="B16" i="9"/>
  <c r="B17" i="9"/>
  <c r="B18" i="9"/>
  <c r="G18"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<sst xmlns="http://schemas.openxmlformats.org/spreadsheetml/2006/main" count="180286" uniqueCount="39127">
  <si>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</si>
  <si>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</si>
  <si>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</si>
  <si>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</si>
  <si>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</si>
  <si>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</si>
  <si>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</si>
  <si>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</si>
  <si>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</si>
  <si>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</si>
  <si>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</si>
  <si>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</si>
  <si>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</si>
  <si>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</si>
  <si>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</si>
  <si>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</si>
  <si>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</si>
  <si>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</si>
  <si>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</si>
  <si>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</si>
  <si>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</si>
  <si>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</si>
  <si>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</si>
  <si>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</si>
  <si>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</si>
  <si>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</si>
  <si>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</si>
  <si>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</si>
  <si>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</si>
  <si>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</si>
  <si>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</si>
  <si>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</si>
  <si>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</si>
  <si>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</si>
  <si>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</si>
  <si>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</si>
  <si>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</si>
  <si>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</si>
  <si>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</si>
  <si>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</si>
  <si>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</si>
  <si>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</si>
  <si>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</si>
  <si>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</si>
  <si>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</si>
  <si>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</si>
  <si>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</si>
  <si>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</si>
  <si>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</si>
  <si>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</si>
  <si>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</si>
  <si>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</si>
  <si>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</si>
  <si>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</si>
  <si>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</si>
  <si>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</si>
  <si>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</si>
  <si>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</si>
  <si>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</si>
  <si>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</si>
  <si>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</si>
  <si>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</si>
  <si>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</si>
  <si>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</si>
  <si>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</si>
  <si>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</si>
  <si>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</si>
  <si>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</si>
  <si>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</si>
  <si>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</si>
  <si>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</si>
  <si>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</si>
  <si>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</si>
  <si>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</si>
  <si>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</si>
  <si>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</si>
  <si>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</si>
  <si>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</si>
  <si>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</si>
  <si>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</si>
  <si>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</si>
  <si>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</si>
  <si>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</si>
  <si>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</si>
  <si>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</si>
  <si>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</si>
  <si>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</si>
  <si>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</si>
  <si>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</si>
  <si>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</si>
  <si>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</si>
  <si>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</si>
  <si>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</si>
  <si>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</si>
  <si>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</si>
  <si>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</si>
  <si>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</si>
  <si>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</si>
  <si>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</si>
  <si>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</si>
  <si>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</si>
  <si>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</si>
  <si>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</si>
  <si>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</si>
  <si>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</si>
  <si>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</si>
  <si>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</si>
  <si>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</si>
  <si>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</si>
  <si>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</si>
  <si>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</si>
  <si>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</si>
  <si>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</si>
  <si>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</si>
  <si>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</si>
  <si>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</si>
  <si>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</si>
  <si>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</si>
  <si>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</si>
  <si>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</si>
  <si>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</si>
  <si>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</si>
  <si>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</si>
  <si>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</si>
  <si>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</si>
  <si>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</si>
  <si>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</si>
  <si>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</si>
  <si>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</si>
  <si>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</si>
  <si>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</si>
  <si>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</si>
  <si>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</si>
  <si>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</si>
  <si>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</si>
  <si>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</si>
  <si>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</si>
  <si>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</si>
  <si>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</si>
  <si>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</si>
  <si>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</si>
  <si>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</si>
  <si>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</si>
  <si>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</si>
  <si>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</si>
  <si>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</si>
  <si>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</si>
  <si>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</si>
  <si>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</si>
  <si>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</si>
  <si>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</si>
  <si>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</si>
  <si>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</si>
  <si>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</si>
  <si>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</si>
  <si>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</si>
  <si>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</si>
  <si>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</si>
  <si>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</si>
  <si>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</si>
  <si>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</si>
  <si>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</si>
  <si>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</si>
  <si>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</si>
  <si>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</si>
  <si>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</si>
  <si>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</si>
  <si>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</si>
  <si>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</si>
  <si>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</si>
  <si>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</si>
  <si>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</si>
  <si>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</si>
  <si>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</si>
  <si>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</si>
  <si>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</si>
  <si>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</si>
  <si>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</si>
  <si>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</si>
  <si>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</si>
  <si>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</si>
  <si>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</si>
  <si>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</si>
  <si>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</si>
  <si>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</si>
  <si>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</si>
  <si>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</si>
  <si>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</si>
  <si>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</si>
  <si>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</si>
  <si>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</si>
  <si>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</si>
  <si>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</si>
  <si>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</si>
  <si>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</si>
  <si>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</si>
  <si>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</si>
  <si>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</si>
  <si>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</si>
  <si>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</si>
  <si>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</si>
  <si>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</si>
  <si>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</si>
  <si>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</si>
  <si>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</si>
  <si>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</si>
  <si>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</si>
  <si>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</si>
  <si>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</si>
  <si>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</si>
  <si>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</si>
  <si>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</si>
  <si>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</si>
  <si>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</si>
  <si>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</si>
  <si>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</si>
  <si>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</si>
  <si>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</si>
  <si>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</si>
  <si>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</si>
  <si>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</si>
  <si>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</si>
  <si>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</si>
  <si>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</si>
  <si>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</si>
  <si>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</si>
  <si>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</si>
  <si>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</si>
  <si>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</si>
  <si>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</si>
  <si>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</si>
  <si>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</si>
  <si>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</si>
  <si>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</si>
  <si>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</si>
  <si>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</si>
  <si>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</si>
  <si>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</si>
  <si>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</si>
  <si>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</si>
  <si>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</si>
  <si>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</si>
  <si>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</si>
  <si>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</si>
  <si>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</si>
  <si>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</si>
  <si>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</si>
  <si>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</si>
  <si>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</si>
  <si>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</si>
  <si>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</si>
  <si>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</si>
  <si>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</si>
  <si>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</si>
  <si>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</si>
  <si>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</si>
  <si>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</si>
  <si>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</si>
  <si>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</si>
  <si>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</si>
  <si>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</si>
  <si>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</si>
  <si>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</si>
  <si>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</si>
  <si>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</si>
  <si>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</si>
  <si>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</si>
  <si>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</si>
  <si>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</si>
  <si>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</si>
  <si>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</si>
  <si>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</si>
  <si>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</si>
  <si>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</si>
  <si>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</si>
  <si>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</si>
  <si>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</si>
  <si>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</si>
  <si>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</si>
  <si>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</si>
  <si>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</si>
  <si>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</si>
  <si>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</si>
  <si>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</si>
  <si>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</si>
  <si>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</si>
  <si>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</si>
  <si>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</si>
  <si>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</si>
  <si>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</si>
  <si>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</si>
  <si>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</si>
  <si>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</si>
  <si>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</si>
  <si>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</si>
  <si>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</si>
  <si>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</si>
  <si>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</si>
  <si>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</si>
  <si>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</si>
  <si>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</si>
  <si>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</si>
  <si>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</si>
  <si>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</si>
  <si>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</si>
  <si>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</si>
  <si>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</si>
  <si>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</si>
  <si>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</si>
  <si>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</si>
  <si>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</si>
  <si>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</si>
  <si>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</si>
  <si>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</si>
  <si>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</si>
  <si>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</si>
  <si>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</si>
  <si>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</si>
  <si>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</si>
  <si>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</si>
  <si>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</si>
  <si>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</si>
  <si>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</si>
  <si>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</si>
  <si>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</si>
  <si>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</si>
  <si>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</si>
  <si>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</si>
  <si>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</si>
  <si>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</si>
  <si>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</si>
  <si>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</si>
  <si>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</si>
  <si>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</si>
  <si>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</si>
  <si>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</si>
  <si>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</si>
  <si>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</si>
  <si>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</si>
  <si>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</si>
  <si>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</si>
  <si>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</si>
  <si>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</si>
  <si>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</si>
  <si>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</si>
  <si>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</si>
  <si>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</si>
  <si>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</si>
  <si>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</si>
  <si>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</si>
  <si>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</si>
  <si>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</si>
  <si>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</si>
  <si>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</si>
  <si>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</si>
  <si>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</si>
  <si>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</si>
  <si>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</si>
  <si>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</si>
  <si>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</si>
  <si>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</si>
  <si>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</si>
  <si>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</si>
  <si>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</si>
  <si>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</si>
  <si>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</si>
  <si>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</si>
  <si>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</si>
  <si>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</si>
  <si>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</si>
  <si>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</si>
  <si>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</si>
  <si>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</si>
  <si>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</si>
  <si>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</si>
  <si>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</si>
  <si>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</si>
  <si>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</si>
  <si>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</si>
  <si>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</si>
  <si>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</si>
  <si>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</si>
  <si>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</si>
  <si>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</si>
  <si>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</si>
  <si>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</si>
  <si>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</si>
  <si>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</si>
  <si>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</si>
  <si>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</si>
  <si>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</si>
  <si>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</si>
  <si>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</si>
  <si>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</si>
  <si>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</si>
  <si>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</si>
  <si>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</si>
  <si>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</si>
  <si>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</si>
  <si>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</si>
  <si>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</si>
  <si>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</si>
  <si>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</si>
  <si>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</si>
  <si>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</si>
  <si>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</si>
  <si>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</si>
  <si>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</si>
  <si>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</si>
  <si>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</si>
  <si>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</si>
  <si>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</si>
  <si>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</si>
  <si>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</si>
  <si>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</si>
  <si>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</si>
  <si>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</si>
  <si>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</si>
  <si>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</si>
  <si>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</si>
  <si>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</si>
  <si>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</si>
  <si>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</si>
  <si>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</si>
  <si>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</si>
  <si>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</si>
  <si>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</si>
  <si>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</si>
  <si>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</si>
  <si>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</si>
  <si>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</si>
  <si>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</si>
  <si>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</si>
  <si>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</si>
  <si>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</si>
  <si>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</si>
  <si>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</si>
  <si>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</si>
  <si>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</si>
  <si>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</si>
  <si>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</si>
  <si>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</si>
  <si>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</si>
  <si>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</si>
  <si>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</si>
  <si>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</si>
  <si>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</si>
  <si>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</si>
  <si>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</si>
  <si>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</si>
  <si>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</si>
  <si>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</si>
  <si>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</si>
  <si>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</si>
  <si>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</si>
  <si>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</si>
  <si>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</si>
  <si>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</si>
  <si>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</si>
  <si>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</si>
  <si>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</si>
  <si>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</si>
  <si>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</si>
  <si>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</si>
  <si>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</si>
  <si>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</si>
  <si>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</si>
  <si>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</si>
  <si>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</si>
  <si>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</si>
  <si>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</si>
  <si>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</si>
  <si>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</si>
  <si>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</si>
  <si>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</si>
  <si>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</si>
  <si>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</si>
  <si>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</si>
  <si>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</si>
  <si>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</si>
  <si>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</si>
  <si>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</si>
  <si>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</si>
  <si>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</si>
  <si>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</si>
  <si>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</si>
  <si>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</si>
  <si>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</si>
  <si>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</si>
  <si>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</si>
  <si>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</si>
  <si>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</si>
  <si>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</si>
  <si>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</si>
  <si>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</si>
  <si>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</si>
  <si>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</si>
  <si>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</si>
  <si>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</si>
  <si>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</si>
  <si>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</si>
  <si>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</si>
  <si>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</si>
  <si>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</si>
  <si>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</si>
  <si>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</si>
  <si>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</si>
  <si>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</si>
  <si>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</si>
  <si>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</si>
  <si>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</si>
  <si>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</si>
  <si>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</si>
  <si>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</si>
  <si>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</si>
  <si>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</si>
  <si>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</si>
  <si>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</si>
  <si>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</si>
  <si>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</si>
  <si>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</si>
  <si>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</si>
  <si>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</si>
  <si>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</si>
  <si>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</si>
  <si>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</si>
  <si>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</si>
  <si>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</si>
  <si>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</si>
  <si>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</si>
  <si>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</si>
  <si>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</si>
  <si>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</si>
  <si>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</si>
  <si>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</si>
  <si>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</si>
  <si>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</si>
  <si>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</si>
  <si>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</si>
  <si>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</si>
  <si>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</si>
  <si>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</si>
  <si>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</si>
  <si>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</si>
  <si>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</si>
  <si>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</si>
  <si>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</si>
  <si>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</si>
  <si>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</si>
  <si>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</si>
  <si>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</si>
  <si>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</si>
  <si>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</si>
  <si>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</si>
  <si>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</si>
  <si>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</si>
  <si>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</si>
  <si>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</si>
  <si>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</si>
  <si>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</si>
  <si>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</si>
  <si>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</si>
  <si>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</si>
  <si>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</si>
  <si>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</si>
  <si>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</si>
  <si>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</si>
  <si>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</si>
  <si>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</si>
  <si>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</si>
  <si>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</si>
  <si>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</si>
  <si>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</si>
  <si>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</si>
  <si>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</si>
  <si>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</si>
  <si>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</si>
  <si>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</si>
  <si>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</si>
  <si>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</si>
  <si>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</si>
  <si>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</si>
  <si>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</si>
  <si>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</si>
  <si>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</si>
  <si>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</si>
  <si>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</si>
  <si>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</si>
  <si>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</si>
  <si>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</si>
  <si>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</si>
  <si>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</si>
  <si>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</si>
  <si>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</si>
  <si>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</si>
  <si>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</si>
  <si>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</si>
  <si>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</si>
  <si>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</si>
  <si>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</si>
  <si>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</si>
  <si>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</si>
  <si>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</si>
  <si>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</si>
  <si>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</si>
  <si>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</si>
  <si>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</si>
  <si>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</si>
  <si>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</si>
  <si>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</si>
  <si>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</si>
  <si>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</si>
  <si>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</si>
  <si>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</si>
  <si>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</si>
  <si>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</si>
  <si>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</si>
  <si>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</si>
  <si>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</si>
  <si>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</si>
  <si>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</si>
  <si>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</si>
  <si>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</si>
  <si>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</si>
  <si>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</si>
  <si>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</si>
  <si>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</si>
  <si>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</si>
  <si>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</si>
  <si>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</si>
  <si>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</si>
  <si>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</si>
  <si>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</si>
  <si>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</si>
  <si>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</si>
  <si>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</si>
  <si>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</si>
  <si>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</si>
  <si>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</si>
  <si>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</si>
  <si>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</si>
  <si>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</si>
  <si>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</si>
  <si>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</si>
  <si>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</si>
  <si>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</si>
  <si>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</si>
  <si>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</si>
  <si>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</si>
  <si>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</si>
  <si>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</si>
  <si>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</si>
  <si>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</si>
  <si>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</si>
  <si>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</si>
  <si>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</si>
  <si>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</si>
  <si>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</si>
  <si>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</si>
  <si>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</si>
  <si>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</si>
  <si>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</si>
  <si>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</si>
  <si>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</si>
  <si>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</si>
  <si>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</si>
  <si>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</si>
  <si>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</si>
  <si>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</si>
  <si>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</si>
  <si>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</si>
  <si>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</si>
  <si>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</si>
  <si>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</si>
  <si>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</si>
  <si>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</si>
  <si>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</si>
  <si>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</si>
  <si>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</si>
  <si>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</si>
  <si>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</si>
  <si>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</si>
  <si>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</si>
  <si>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</si>
  <si>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</si>
  <si>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</si>
  <si>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</si>
  <si>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</si>
  <si>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</si>
  <si>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</si>
  <si>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</si>
  <si>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</si>
  <si>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</si>
  <si>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</si>
  <si>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</si>
  <si>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</si>
  <si>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</si>
  <si>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</si>
  <si>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</si>
  <si>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</si>
  <si>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</si>
  <si>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</si>
  <si>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</si>
  <si>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</si>
  <si>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</si>
  <si>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</si>
  <si>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</si>
  <si>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</si>
  <si>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</si>
  <si>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</si>
  <si>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</si>
  <si>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</si>
  <si>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</si>
  <si>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</si>
  <si>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</si>
  <si>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</si>
  <si>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</si>
  <si>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</si>
  <si>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</si>
  <si>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</si>
  <si>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</si>
  <si>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</si>
  <si>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</si>
  <si>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</si>
  <si>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</si>
  <si>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</si>
  <si>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</si>
  <si>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</si>
  <si>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</si>
  <si>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</si>
  <si>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</si>
  <si>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</si>
  <si>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</si>
  <si>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</si>
  <si>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</si>
  <si>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</si>
  <si>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</si>
  <si>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</si>
  <si>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</si>
  <si>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</si>
  <si>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</si>
  <si>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</si>
  <si>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</si>
  <si>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</si>
  <si>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</si>
  <si>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</si>
  <si>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</si>
  <si>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</si>
  <si>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</si>
  <si>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</si>
  <si>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</si>
  <si>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</si>
  <si>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</si>
  <si>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</si>
  <si>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</si>
  <si>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</si>
  <si>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</si>
  <si>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</si>
  <si>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</si>
  <si>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</si>
  <si>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</si>
  <si>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</si>
  <si>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</si>
  <si>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</si>
  <si>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</si>
  <si>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</si>
  <si>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</si>
  <si>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</si>
  <si>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</si>
  <si>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</si>
  <si>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</si>
  <si>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</si>
  <si>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</si>
  <si>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</si>
  <si>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</si>
  <si>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</si>
  <si>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</si>
  <si>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</si>
  <si>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</si>
  <si>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</si>
  <si>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</si>
  <si>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</si>
  <si>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</si>
  <si>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</si>
  <si>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</si>
  <si>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</si>
  <si>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</si>
  <si>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</si>
  <si>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</si>
  <si>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</si>
  <si>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</si>
  <si>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</si>
  <si>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</si>
  <si>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</si>
  <si>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</si>
  <si>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</si>
  <si>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</si>
  <si>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</si>
  <si>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</si>
  <si>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</si>
  <si>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</si>
  <si>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</si>
  <si>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</si>
  <si>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</si>
  <si>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</si>
  <si>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</si>
  <si>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</si>
  <si>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</si>
  <si>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</si>
  <si>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</si>
  <si>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</si>
  <si>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</si>
  <si>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</si>
  <si>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</si>
  <si>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</si>
  <si>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</si>
  <si>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</si>
  <si>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</si>
  <si>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</si>
  <si>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</si>
  <si>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</si>
  <si>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</si>
  <si>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</si>
  <si>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</si>
  <si>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</si>
  <si>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</si>
  <si>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</si>
  <si>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</si>
  <si>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</si>
  <si>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</si>
  <si>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</si>
  <si>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</si>
  <si>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</si>
  <si>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</si>
  <si>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</si>
  <si>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</si>
  <si>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</si>
  <si>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</si>
  <si>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</si>
  <si>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</si>
  <si>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</si>
  <si>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</si>
  <si>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</si>
  <si>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</si>
  <si>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</si>
  <si>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</si>
  <si>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</si>
  <si>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</si>
  <si>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</si>
  <si>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</si>
  <si>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</si>
  <si>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</si>
  <si>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</si>
  <si>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</si>
  <si>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</si>
  <si>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</si>
  <si>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</si>
  <si>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</si>
  <si>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</si>
  <si>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</si>
  <si>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</si>
  <si>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</si>
  <si>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</si>
  <si>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</si>
  <si>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</si>
  <si>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</si>
  <si>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</si>
  <si>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</si>
  <si>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</si>
  <si>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</si>
  <si>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</si>
  <si>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</si>
  <si>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</si>
  <si>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</si>
  <si>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</si>
  <si>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</si>
  <si>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</si>
  <si>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</si>
  <si>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</si>
  <si>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</si>
  <si>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</si>
  <si>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</si>
  <si>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</si>
  <si>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</si>
  <si>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</si>
  <si>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</si>
  <si>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</si>
  <si>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</si>
  <si>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</si>
  <si>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</si>
  <si>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</si>
  <si>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</si>
  <si>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</si>
  <si>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</si>
  <si>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</si>
  <si>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</si>
  <si>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</si>
  <si>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</si>
  <si>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</si>
  <si>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</si>
  <si>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</si>
  <si>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</si>
  <si>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</si>
  <si>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</si>
  <si>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</si>
  <si>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</si>
  <si>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</si>
  <si>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</si>
  <si>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</si>
  <si>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</si>
  <si>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</si>
  <si>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</si>
  <si>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</si>
  <si>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</si>
  <si>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</si>
  <si>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</si>
  <si>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</si>
  <si>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</si>
  <si>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</si>
  <si>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</si>
  <si>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</si>
  <si>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</si>
  <si>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</si>
  <si>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</si>
  <si>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</si>
  <si>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</si>
  <si>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</si>
  <si>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</si>
  <si>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</si>
  <si>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</si>
  <si>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</si>
  <si>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</si>
  <si>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</si>
  <si>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</si>
  <si>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</si>
  <si>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</si>
  <si>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</si>
  <si>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</si>
  <si>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</si>
  <si>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</si>
  <si>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</si>
  <si>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</si>
  <si>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</si>
  <si>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</si>
  <si>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</si>
  <si>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</si>
  <si>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</si>
  <si>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</si>
  <si>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</si>
  <si>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</si>
  <si>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</si>
  <si>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</si>
  <si>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</si>
  <si>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</si>
  <si>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</si>
  <si>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</si>
  <si>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</si>
  <si>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</si>
  <si>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</si>
  <si>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</si>
  <si>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</si>
  <si>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</si>
  <si>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</si>
  <si>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</si>
  <si>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</si>
  <si>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</si>
  <si>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</si>
  <si>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</si>
  <si>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</si>
  <si>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</si>
  <si>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</si>
  <si>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</si>
  <si>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</si>
  <si>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</si>
  <si>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</si>
  <si>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</si>
  <si>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</si>
  <si>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</si>
  <si>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</si>
  <si>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</si>
  <si>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</si>
  <si>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</si>
  <si>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</si>
  <si>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</si>
  <si>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</si>
  <si>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</si>
  <si>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</si>
  <si>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</si>
  <si>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</si>
  <si>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</si>
  <si>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</si>
  <si>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</si>
  <si>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</si>
  <si>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</si>
  <si>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</si>
  <si>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</si>
  <si>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</si>
  <si>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</si>
  <si>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</si>
  <si>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</si>
  <si>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</si>
  <si>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</si>
  <si>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</si>
  <si>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</si>
  <si>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</si>
  <si>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</si>
  <si>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</si>
  <si>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</si>
  <si>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</si>
  <si>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</si>
  <si>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</si>
  <si>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</si>
  <si>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</si>
  <si>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</si>
  <si>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</si>
  <si>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</si>
  <si>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</si>
  <si>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</si>
  <si>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</si>
  <si>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</si>
  <si>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</si>
  <si>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</si>
  <si>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</si>
  <si>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</si>
  <si>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</si>
  <si>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</si>
  <si>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</si>
  <si>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</si>
  <si>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</si>
  <si>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</si>
  <si>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</si>
  <si>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</si>
  <si>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</si>
  <si>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</si>
  <si>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</si>
  <si>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</si>
  <si>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</si>
  <si>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</si>
  <si>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</si>
  <si>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</si>
  <si>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</si>
  <si>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</si>
  <si>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</si>
  <si>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</si>
  <si>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</si>
  <si>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</si>
  <si>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</si>
  <si>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</si>
  <si>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</si>
  <si>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</si>
  <si>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</si>
  <si>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</si>
  <si>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</si>
  <si>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</si>
  <si>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</si>
  <si>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</si>
  <si>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</si>
  <si>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</si>
  <si>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</si>
  <si>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</si>
  <si>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</si>
  <si>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</si>
  <si>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</si>
  <si>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</si>
  <si>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</si>
  <si>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</si>
  <si>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</si>
  <si>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</si>
  <si>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</si>
  <si>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</si>
  <si>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</si>
  <si>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</si>
  <si>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</si>
  <si>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</si>
  <si>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</si>
  <si>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</si>
  <si>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</si>
  <si>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</si>
  <si>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</si>
  <si>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</si>
  <si>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</si>
  <si>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</si>
  <si>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</si>
  <si>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</si>
  <si>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</si>
  <si>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</si>
  <si>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</si>
  <si>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</si>
  <si>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</si>
  <si>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</si>
  <si>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</si>
  <si>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</si>
  <si>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</si>
  <si>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</si>
  <si>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</si>
  <si>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</si>
  <si>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</si>
  <si>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</si>
  <si>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</si>
  <si>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</si>
  <si>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</si>
  <si>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</si>
  <si>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</si>
  <si>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</si>
  <si>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</si>
  <si>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</si>
  <si>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</si>
  <si>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</si>
  <si>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</si>
  <si>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</si>
  <si>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</si>
  <si>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</si>
  <si>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</si>
  <si>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</si>
  <si>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</si>
  <si>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</si>
  <si>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</si>
  <si>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</si>
  <si>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</si>
  <si>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</si>
  <si>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</si>
  <si>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</si>
  <si>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</si>
  <si>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</si>
  <si>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</si>
  <si>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</si>
  <si>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</si>
  <si>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</si>
  <si>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</si>
  <si>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</si>
  <si>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</si>
  <si>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</si>
  <si>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</si>
  <si>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</si>
  <si>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</si>
  <si>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</si>
  <si>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</si>
  <si>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</si>
  <si>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</si>
  <si>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</si>
  <si>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</si>
  <si>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</si>
  <si>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</si>
  <si>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</si>
  <si>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</si>
  <si>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</si>
  <si>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</si>
  <si>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</si>
  <si>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</si>
  <si>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</si>
  <si>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</si>
  <si>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</si>
  <si>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</si>
  <si>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</si>
  <si>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</si>
  <si>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</si>
  <si>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</si>
  <si>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</si>
  <si>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</si>
  <si>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</si>
  <si>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</si>
  <si>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</si>
  <si>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</si>
  <si>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</si>
  <si>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</si>
  <si>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</si>
  <si>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</si>
  <si>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</si>
  <si>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</si>
  <si>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</si>
  <si>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</si>
  <si>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</si>
  <si>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</si>
  <si>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</si>
  <si>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</si>
  <si>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</si>
  <si>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</si>
  <si>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</si>
  <si>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</si>
  <si>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</si>
  <si>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</si>
  <si>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</si>
  <si>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</si>
  <si>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</si>
  <si>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</si>
  <si>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</si>
  <si>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</si>
  <si>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</si>
  <si>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</si>
  <si>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</si>
  <si>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</si>
  <si>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</si>
  <si>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</si>
  <si>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</si>
  <si>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</si>
  <si>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</si>
  <si>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</si>
  <si>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</si>
  <si>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</si>
  <si>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</si>
  <si>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</si>
  <si>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</si>
  <si>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</si>
  <si>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</si>
  <si>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</si>
  <si>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</si>
  <si>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</si>
  <si>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</si>
  <si>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</si>
  <si>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</si>
  <si>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</si>
  <si>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</si>
  <si>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</si>
  <si>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</si>
  <si>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</si>
  <si>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</si>
  <si>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</si>
  <si>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</si>
  <si>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</si>
  <si>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</si>
  <si>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</si>
  <si>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</si>
  <si>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</si>
  <si>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</si>
  <si>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</si>
  <si>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</si>
  <si>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</si>
  <si>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</si>
  <si>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</si>
  <si>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</si>
  <si>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</si>
  <si>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</si>
  <si>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</si>
  <si>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</si>
  <si>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</si>
  <si>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</si>
  <si>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</si>
  <si>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</si>
  <si>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</si>
  <si>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</si>
  <si>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</si>
  <si>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</si>
  <si>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</si>
  <si>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</si>
  <si>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</si>
  <si>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</si>
  <si>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</si>
  <si>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</si>
  <si>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</si>
  <si>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</si>
  <si>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</si>
  <si>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</si>
  <si>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</si>
  <si>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</si>
  <si>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</si>
  <si>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</si>
  <si>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</si>
  <si>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</si>
  <si>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</si>
  <si>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</si>
  <si>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</si>
  <si>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</si>
  <si>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</si>
  <si>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</si>
  <si>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</si>
  <si>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</si>
  <si>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</si>
  <si>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</si>
  <si>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</si>
  <si>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</si>
  <si>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</si>
  <si>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</si>
  <si>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</si>
  <si>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</si>
  <si>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</si>
  <si>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</si>
  <si>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</si>
  <si>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</si>
  <si>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</si>
  <si>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</si>
  <si>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</si>
  <si>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</si>
  <si>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</si>
  <si>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</si>
  <si>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</si>
  <si>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</si>
  <si>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</si>
  <si>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</si>
  <si>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</si>
  <si>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</si>
  <si>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</si>
  <si>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</si>
  <si>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</si>
  <si>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</si>
  <si>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</si>
  <si>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</si>
  <si>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</si>
  <si>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</si>
  <si>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</si>
  <si>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</si>
  <si>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</si>
  <si>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</si>
  <si>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</si>
  <si>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</si>
  <si>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</si>
  <si>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</si>
  <si>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</si>
  <si>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</si>
  <si>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</si>
  <si>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</si>
  <si>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</si>
  <si>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</si>
  <si>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</si>
  <si>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</si>
  <si>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</si>
  <si>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</si>
  <si>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</si>
  <si>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</si>
  <si>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</si>
  <si>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</si>
  <si>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</si>
  <si>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</si>
  <si>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</si>
  <si>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</si>
  <si>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</si>
  <si>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</si>
  <si>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</si>
  <si>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</si>
  <si>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</si>
  <si>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</si>
  <si>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</si>
  <si>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</si>
  <si>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</si>
  <si>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</si>
  <si>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</si>
  <si>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</si>
  <si>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</si>
  <si>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</si>
  <si>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</si>
  <si>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</si>
  <si>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</si>
  <si>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</si>
  <si>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</si>
  <si>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</si>
  <si>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</si>
  <si>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</si>
  <si>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</si>
  <si>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</si>
  <si>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</si>
  <si>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</si>
  <si>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</si>
  <si>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</si>
  <si>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</si>
  <si>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</si>
  <si>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</si>
  <si>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</si>
  <si>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</si>
  <si>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</si>
  <si>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</si>
  <si>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</si>
  <si>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</si>
  <si>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</si>
  <si>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</si>
  <si>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</si>
  <si>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</si>
  <si>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</si>
  <si>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</si>
  <si>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</si>
  <si>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</si>
  <si>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</si>
  <si>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</si>
  <si>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</si>
  <si>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</si>
  <si>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</si>
  <si>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</si>
  <si>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</si>
  <si>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</si>
  <si>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</si>
  <si>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</si>
  <si>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</si>
  <si>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</si>
  <si>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</si>
  <si>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</si>
  <si>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</si>
  <si>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</si>
  <si>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</si>
  <si>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</si>
  <si>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</si>
  <si>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</si>
  <si>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</si>
  <si>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</si>
  <si>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</si>
  <si>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</si>
  <si>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</si>
  <si>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</si>
  <si>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</si>
  <si>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</si>
  <si>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</si>
  <si>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</si>
  <si>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</si>
  <si>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</si>
  <si>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</si>
  <si>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</si>
  <si>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</si>
  <si>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</si>
  <si>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</si>
  <si>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</si>
  <si>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</si>
  <si>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</si>
  <si>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</si>
  <si>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</si>
  <si>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</si>
  <si>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</si>
  <si>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</si>
  <si>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</si>
  <si>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</si>
  <si>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</si>
  <si>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</si>
  <si>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</si>
  <si>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</si>
  <si>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</si>
  <si>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</si>
  <si>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</si>
  <si>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</si>
  <si>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</si>
  <si>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</si>
  <si>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</si>
  <si>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</si>
  <si>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</si>
  <si>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</si>
  <si>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</si>
  <si>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</si>
  <si>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</si>
  <si>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</si>
  <si>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</si>
  <si>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</si>
  <si>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</si>
  <si>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</si>
  <si>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</si>
  <si>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</si>
  <si>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</si>
  <si>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</si>
  <si>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</si>
  <si>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</si>
  <si>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</si>
  <si>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</si>
  <si>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</si>
  <si>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</si>
  <si>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</si>
  <si>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</si>
  <si>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</si>
  <si>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</si>
  <si>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</si>
  <si>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</si>
  <si>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</si>
  <si>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</si>
  <si>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</si>
  <si>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</si>
  <si>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</si>
  <si>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</si>
  <si>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</si>
  <si>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</si>
  <si>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</si>
  <si>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</si>
  <si>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</si>
  <si>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</si>
  <si>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</si>
  <si>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</si>
  <si>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</si>
  <si>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</si>
  <si>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</si>
  <si>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</si>
  <si>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</si>
  <si>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</si>
  <si>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</si>
  <si>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</si>
  <si>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</si>
  <si>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</si>
  <si>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</si>
  <si>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</si>
  <si>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</si>
  <si>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</si>
  <si>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</si>
  <si>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</si>
  <si>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</si>
  <si>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</si>
  <si>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</si>
  <si>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</si>
  <si>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</si>
  <si>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</si>
  <si>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</si>
  <si>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</si>
  <si>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</si>
  <si>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</si>
  <si>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</si>
  <si>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</si>
  <si>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</si>
  <si>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</si>
  <si>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</si>
  <si>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</si>
  <si>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</si>
  <si>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</si>
  <si>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</si>
  <si>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</si>
  <si>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</si>
  <si>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</si>
  <si>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</si>
  <si>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</si>
  <si>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</si>
  <si>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</si>
  <si>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</si>
  <si>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</si>
  <si>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</si>
  <si>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</si>
  <si>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</si>
  <si>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</si>
  <si>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</si>
  <si>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</si>
  <si>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</si>
  <si>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</si>
  <si>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</si>
  <si>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</si>
  <si>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</si>
  <si>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</si>
  <si>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</si>
  <si>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</si>
  <si>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</si>
  <si>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</si>
  <si>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</si>
  <si>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</si>
  <si>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</si>
  <si>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</si>
  <si>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</si>
  <si>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</si>
  <si>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</si>
  <si>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</si>
  <si>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</si>
  <si>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</si>
  <si>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</si>
  <si>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</si>
  <si>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</si>
  <si>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</si>
  <si>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</si>
  <si>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</si>
  <si>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</si>
  <si>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</si>
  <si>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</si>
  <si>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</si>
  <si>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</si>
  <si>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</si>
  <si>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</si>
  <si>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</si>
  <si>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</si>
  <si>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</si>
  <si>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</si>
  <si>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</si>
  <si>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</si>
  <si>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</si>
  <si>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</si>
  <si>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</si>
  <si>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</si>
  <si>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</si>
  <si>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</si>
  <si>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</si>
  <si>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</si>
  <si>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</si>
  <si>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</si>
  <si>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</si>
  <si>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</si>
  <si>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</si>
  <si>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</si>
  <si>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</si>
  <si>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</si>
  <si>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</si>
  <si>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</si>
  <si>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</si>
  <si>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</si>
  <si>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</si>
  <si>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</si>
  <si>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</si>
  <si>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</si>
  <si>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</si>
  <si>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</si>
  <si>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</si>
  <si>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</si>
  <si>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</si>
  <si>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</si>
  <si>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</si>
  <si>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</si>
  <si>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</si>
  <si>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</si>
  <si>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</si>
  <si>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</si>
  <si>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</si>
  <si>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</si>
  <si>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</si>
  <si>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</si>
  <si>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</si>
  <si>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</si>
  <si>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</si>
  <si>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</si>
  <si>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</si>
  <si>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</si>
  <si>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</si>
  <si>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</si>
  <si>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</si>
  <si>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</si>
  <si>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</si>
  <si>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</si>
  <si>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</si>
  <si>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</si>
  <si>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</si>
  <si>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</si>
  <si>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</si>
  <si>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</si>
  <si>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</si>
  <si>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</si>
  <si>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</si>
  <si>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</si>
  <si>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</si>
  <si>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</si>
  <si>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</si>
  <si>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</si>
  <si>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</si>
  <si>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</si>
  <si>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</si>
  <si>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</si>
  <si>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</si>
  <si>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</si>
  <si>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</si>
  <si>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</si>
  <si>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</si>
  <si>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</si>
  <si>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</si>
  <si>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</si>
  <si>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</si>
  <si>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</si>
  <si>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</si>
  <si>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</si>
  <si>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</si>
  <si>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</si>
  <si>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</si>
  <si>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</si>
  <si>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</si>
  <si>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</si>
  <si>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</si>
  <si>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</si>
  <si>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</si>
  <si>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</si>
  <si>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</si>
  <si>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</si>
  <si>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</si>
  <si>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</si>
  <si>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</si>
  <si>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</si>
  <si>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</si>
  <si>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</si>
  <si>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</si>
  <si>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</si>
  <si>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</si>
  <si>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</si>
  <si>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</si>
  <si>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</si>
  <si>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</si>
  <si>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</si>
  <si>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</si>
  <si>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</si>
  <si>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</si>
  <si>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</si>
  <si>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</si>
  <si>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</si>
  <si>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</si>
  <si>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</si>
  <si>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</si>
  <si>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</si>
  <si>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</si>
  <si>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</si>
  <si>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</si>
  <si>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</si>
  <si>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</si>
  <si>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</si>
  <si>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</si>
  <si>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</si>
  <si>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</si>
  <si>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</si>
  <si>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</si>
  <si>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</si>
  <si>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</si>
  <si>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</si>
  <si>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</si>
  <si>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</si>
  <si>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</si>
  <si>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</si>
  <si>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</si>
  <si>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</si>
  <si>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</si>
  <si>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</si>
  <si>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</si>
  <si>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</si>
  <si>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</si>
  <si>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</si>
  <si>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</si>
  <si>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</si>
  <si>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</si>
  <si>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</si>
  <si>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</si>
  <si>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</si>
  <si>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</si>
  <si>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</si>
  <si>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</si>
  <si>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</si>
  <si>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</si>
  <si>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</si>
  <si>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</si>
  <si>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</si>
  <si>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</si>
  <si>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</si>
  <si>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</si>
  <si>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</si>
  <si>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</si>
  <si>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</si>
  <si>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</si>
  <si>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</si>
  <si>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</si>
  <si>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</si>
  <si>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</si>
  <si>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</si>
  <si>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</si>
  <si>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</si>
  <si>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</si>
  <si>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</si>
  <si>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</si>
  <si>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</si>
  <si>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</si>
  <si>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</si>
  <si>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</si>
  <si>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</si>
  <si>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</si>
  <si>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</si>
  <si>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</si>
  <si>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</si>
  <si>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</si>
  <si>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</si>
  <si>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</si>
  <si>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</si>
  <si>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</si>
  <si>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</si>
  <si>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</si>
  <si>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</si>
  <si>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</si>
  <si>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</si>
  <si>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</si>
  <si>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</si>
  <si>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</si>
  <si>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</si>
  <si>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</si>
  <si>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</si>
  <si>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</si>
  <si>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</si>
  <si>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</si>
  <si>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</si>
  <si>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</si>
  <si>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</si>
  <si>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</si>
  <si>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</si>
  <si>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</si>
  <si>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</si>
  <si>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</si>
  <si>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</si>
  <si>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</si>
  <si>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</si>
  <si>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</si>
  <si>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</si>
  <si>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</si>
  <si>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</si>
  <si>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</si>
  <si>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</si>
  <si>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</si>
  <si>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</si>
  <si>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</si>
  <si>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</si>
  <si>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</si>
  <si>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</si>
  <si>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</si>
  <si>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</si>
  <si>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</si>
  <si>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</si>
  <si>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</si>
  <si>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</si>
  <si>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</si>
  <si>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</si>
  <si>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</si>
  <si>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</si>
  <si>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</si>
  <si>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</si>
  <si>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</si>
  <si>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</si>
  <si>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</si>
  <si>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</si>
  <si>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</si>
  <si>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</si>
  <si>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</si>
  <si>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</si>
  <si>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</si>
  <si>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</si>
  <si>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</si>
  <si>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</si>
  <si>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</si>
  <si>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</si>
  <si>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</si>
  <si>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</si>
  <si>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</si>
  <si>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</si>
  <si>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</si>
  <si>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</si>
  <si>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</si>
  <si>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</si>
  <si>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</si>
  <si>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</si>
  <si>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</si>
  <si>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</si>
  <si>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</si>
  <si>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</si>
  <si>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</si>
  <si>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</si>
  <si>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</si>
  <si>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</si>
  <si>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</si>
  <si>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</si>
  <si>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</si>
  <si>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</si>
  <si>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</si>
  <si>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</si>
  <si>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</si>
  <si>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</si>
  <si>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</si>
  <si>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</si>
  <si>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</si>
  <si>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</si>
  <si>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</si>
  <si>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</si>
  <si>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</si>
  <si>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</si>
  <si>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</si>
  <si>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</si>
  <si>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</si>
  <si>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</si>
  <si>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</si>
  <si>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</si>
  <si>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</si>
  <si>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</si>
  <si>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</si>
  <si>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</si>
  <si>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</si>
  <si>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</si>
  <si>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</si>
  <si>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</si>
  <si>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</si>
  <si>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</si>
  <si>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</si>
  <si>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</si>
  <si>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</si>
  <si>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</si>
  <si>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</si>
  <si>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</si>
  <si>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</si>
  <si>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</si>
  <si>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</si>
  <si>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</si>
  <si>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</si>
  <si>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</si>
  <si>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</si>
  <si>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</si>
  <si>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</si>
  <si>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</si>
  <si>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</si>
  <si>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</si>
  <si>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</si>
  <si>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</si>
  <si>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</si>
  <si>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</si>
  <si>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</si>
  <si>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</si>
  <si>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</si>
  <si>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</si>
  <si>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</si>
  <si>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</si>
  <si>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</si>
  <si>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</si>
  <si>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</si>
  <si>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</si>
  <si>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</si>
  <si>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</si>
  <si>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</si>
  <si>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</si>
  <si>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</si>
  <si>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</si>
  <si>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</si>
  <si>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</si>
  <si>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</si>
  <si>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</si>
  <si>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</si>
  <si>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</si>
  <si>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</si>
  <si>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</si>
  <si>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</si>
  <si>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</si>
  <si>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</si>
  <si>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</si>
  <si>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</si>
  <si>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</si>
  <si>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</si>
  <si>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</si>
  <si>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</si>
  <si>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</si>
  <si>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</si>
  <si>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</si>
  <si>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</si>
  <si>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</si>
  <si>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</si>
  <si>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</si>
  <si>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</si>
  <si>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</si>
  <si>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</si>
  <si>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</si>
  <si>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</si>
  <si>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</si>
  <si>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</si>
  <si>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</si>
  <si>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</si>
  <si>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</si>
  <si>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</si>
  <si>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</si>
  <si>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</si>
  <si>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</si>
  <si>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</si>
  <si>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</si>
  <si>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</si>
  <si>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</si>
  <si>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</si>
  <si>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</si>
  <si>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</si>
  <si>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</si>
  <si>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</si>
  <si>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</si>
  <si>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</si>
  <si>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</si>
  <si>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</si>
  <si>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</si>
  <si>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</si>
  <si>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</si>
  <si>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</si>
  <si>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</si>
  <si>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</si>
  <si>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</si>
  <si>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</si>
  <si>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</si>
  <si>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</si>
  <si>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</si>
  <si>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</si>
  <si>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</si>
  <si>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</si>
  <si>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</si>
  <si>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</si>
  <si>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</si>
  <si>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</si>
  <si>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</si>
  <si>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</si>
  <si>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</si>
  <si>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</si>
  <si>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</si>
  <si>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</si>
  <si>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</si>
  <si>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</si>
  <si>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</si>
  <si>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</si>
  <si>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</si>
  <si>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</si>
  <si>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</si>
  <si>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</si>
  <si>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</si>
  <si>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</si>
  <si>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</si>
  <si>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</si>
  <si>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</si>
  <si>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</si>
  <si>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</si>
  <si>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</si>
  <si>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</si>
  <si>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</si>
  <si>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</si>
  <si>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</si>
  <si>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</si>
  <si>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</si>
  <si>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</si>
  <si>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</si>
  <si>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</si>
  <si>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</si>
  <si>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</si>
  <si>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</si>
  <si>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</si>
  <si>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</si>
  <si>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</si>
  <si>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</si>
  <si>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</si>
  <si>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</si>
  <si>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</si>
  <si>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</si>
  <si>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</si>
  <si>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</si>
  <si>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</si>
  <si>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</si>
  <si>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</si>
  <si>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</si>
  <si>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</si>
  <si>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</si>
  <si>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</si>
  <si>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</si>
  <si>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</si>
  <si>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</si>
  <si>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</si>
  <si>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</si>
  <si>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</si>
  <si>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</si>
  <si>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</si>
  <si>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</si>
  <si>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</si>
  <si>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</si>
  <si>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</si>
  <si>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</si>
  <si>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</si>
  <si>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</si>
  <si>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</si>
  <si>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</si>
  <si>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</si>
  <si>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</si>
  <si>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</si>
  <si>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</si>
  <si>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</si>
  <si>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</si>
  <si>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</si>
  <si>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</si>
  <si>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</si>
  <si>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</si>
  <si>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</si>
  <si>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</si>
  <si>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</si>
  <si>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</si>
  <si>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</si>
  <si>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</si>
  <si>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</si>
  <si>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</si>
  <si>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</si>
  <si>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</si>
  <si>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</si>
  <si>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</si>
  <si>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</si>
  <si>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</si>
  <si>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</si>
  <si>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</si>
  <si>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</si>
  <si>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</si>
  <si>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</si>
  <si>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</si>
  <si>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</si>
  <si>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</si>
  <si>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</si>
  <si>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</si>
  <si>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</si>
  <si>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</si>
  <si>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</si>
  <si>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</si>
  <si>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</si>
  <si>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</si>
  <si>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</si>
  <si>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</si>
  <si>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</si>
  <si>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</si>
  <si>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</si>
  <si>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</si>
  <si>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</si>
  <si>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</si>
  <si>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</si>
  <si>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</si>
  <si>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</si>
  <si>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</si>
  <si>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</si>
  <si>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</si>
  <si>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</si>
  <si>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</si>
  <si>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</si>
  <si>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</si>
  <si>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</si>
  <si>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</si>
  <si>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</si>
  <si>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</si>
  <si>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</si>
  <si>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</si>
  <si>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</si>
  <si>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</si>
  <si>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</si>
  <si>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</si>
  <si>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</si>
  <si>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</si>
  <si>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</si>
  <si>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</si>
  <si>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</si>
  <si>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</si>
  <si>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</si>
  <si>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</si>
  <si>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</si>
  <si>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</si>
  <si>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</si>
  <si>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</si>
  <si>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</si>
  <si>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</si>
  <si>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</si>
  <si>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</si>
  <si>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</si>
  <si>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</si>
  <si>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</si>
  <si>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</si>
  <si>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</si>
  <si>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</si>
  <si>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</si>
  <si>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</si>
  <si>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</si>
  <si>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</si>
  <si>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</si>
  <si>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</si>
  <si>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</si>
  <si>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</si>
  <si>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</si>
  <si>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</si>
  <si>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</si>
  <si>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</si>
  <si>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</si>
  <si>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</si>
  <si>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</si>
  <si>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</si>
  <si>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</si>
  <si>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</si>
  <si>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</si>
  <si>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</si>
  <si>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</si>
  <si>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</si>
  <si>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</si>
  <si>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</si>
  <si>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</si>
  <si>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</si>
  <si>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</si>
  <si>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</si>
  <si>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</si>
  <si>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</si>
  <si>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</si>
  <si>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</si>
  <si>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</si>
  <si>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</si>
  <si>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</si>
  <si>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</si>
  <si>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</si>
  <si>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</si>
  <si>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</si>
  <si>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</si>
  <si>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</si>
  <si>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</si>
  <si>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</si>
  <si>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</si>
  <si>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</si>
  <si>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</si>
  <si>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</si>
  <si>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</si>
  <si>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</si>
  <si>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</si>
  <si>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</si>
  <si>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</si>
  <si>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</si>
  <si>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</si>
  <si>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</si>
  <si>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</si>
  <si>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</si>
  <si>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</si>
  <si>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</si>
  <si>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</si>
  <si>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</si>
  <si>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</si>
  <si>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</si>
  <si>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</si>
  <si>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</si>
  <si>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</si>
  <si>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</si>
  <si>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</si>
  <si>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</si>
  <si>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</si>
  <si>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</si>
  <si>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</si>
  <si>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</si>
  <si>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</si>
  <si>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</si>
  <si>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</si>
  <si>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</si>
  <si>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</si>
  <si>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</si>
  <si>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</si>
  <si>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</si>
  <si>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</si>
  <si>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</si>
  <si>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</si>
  <si>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</si>
  <si>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</si>
  <si>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</si>
  <si>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</si>
  <si>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</si>
  <si>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</si>
  <si>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</si>
  <si>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</si>
  <si>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</si>
  <si>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</si>
  <si>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</si>
  <si>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</si>
  <si>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</si>
  <si>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</si>
  <si>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</si>
  <si>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</si>
  <si>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</si>
  <si>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</si>
  <si>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</si>
  <si>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</si>
  <si>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</si>
  <si>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</si>
  <si>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</si>
  <si>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</si>
  <si>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</si>
  <si>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</si>
  <si>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</si>
  <si>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</si>
  <si>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</si>
  <si>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</si>
  <si>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</si>
  <si>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</si>
  <si>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</si>
  <si>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</si>
  <si>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</si>
  <si>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</si>
  <si>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</si>
  <si>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</si>
  <si>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</si>
  <si>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</si>
  <si>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</si>
  <si>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</si>
  <si>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</si>
  <si>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</si>
  <si>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</si>
  <si>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</si>
  <si>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</si>
  <si>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</si>
  <si>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</si>
  <si>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</si>
  <si>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</si>
  <si>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</si>
  <si>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</si>
  <si>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</si>
  <si>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</si>
  <si>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</si>
  <si>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</si>
  <si>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</si>
  <si>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</si>
  <si>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</si>
  <si>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</si>
  <si>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</si>
  <si>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</si>
  <si>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</si>
  <si>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</si>
  <si>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</si>
  <si>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</si>
  <si>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</si>
  <si>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</si>
  <si>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</si>
  <si>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</si>
  <si>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</si>
  <si>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</si>
  <si>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</si>
  <si>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</si>
  <si>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</si>
  <si>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</si>
  <si>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</si>
  <si>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</si>
  <si>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</si>
  <si>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</si>
  <si>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</si>
  <si>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</si>
  <si>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</si>
  <si>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</si>
  <si>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</si>
  <si>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</si>
  <si>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</si>
  <si>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</si>
  <si>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</si>
  <si>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</si>
  <si>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</si>
  <si>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</si>
  <si>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</si>
  <si>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</si>
  <si>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</si>
  <si>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</si>
  <si>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</si>
  <si>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</si>
  <si>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</si>
  <si>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</si>
  <si>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</si>
  <si>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</si>
  <si>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</si>
  <si>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</si>
  <si>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</si>
  <si>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</si>
  <si>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</si>
  <si>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</si>
  <si>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</si>
  <si>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</si>
  <si>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</si>
  <si>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</si>
  <si>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</si>
  <si>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</si>
  <si>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</si>
  <si>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</si>
  <si>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</si>
  <si>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</si>
  <si>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</si>
  <si>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</si>
  <si>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</si>
  <si>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</si>
  <si>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</si>
  <si>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</si>
  <si>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</si>
  <si>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</si>
  <si>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</si>
  <si>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</si>
  <si>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</si>
  <si>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</si>
  <si>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</si>
  <si>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</si>
  <si>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</si>
  <si>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</si>
  <si>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</si>
  <si>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</si>
  <si>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</si>
  <si>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</si>
  <si>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</si>
  <si>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</si>
  <si>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</si>
  <si>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</si>
  <si>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</si>
  <si>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</si>
  <si>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</si>
  <si>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</si>
  <si>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</si>
  <si>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</si>
  <si>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</si>
  <si>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</si>
  <si>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</si>
  <si>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</si>
  <si>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</si>
  <si>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</si>
  <si>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</si>
  <si>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</si>
  <si>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</si>
  <si>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</si>
  <si>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</si>
  <si>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</si>
  <si>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</si>
  <si>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</si>
  <si>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</si>
  <si>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</si>
  <si>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</si>
  <si>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</si>
  <si>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</si>
  <si>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</si>
  <si>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</si>
  <si>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</si>
  <si>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</si>
  <si>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</si>
  <si>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</si>
  <si>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</si>
  <si>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</si>
  <si>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</si>
  <si>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</si>
  <si>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</si>
  <si>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</si>
  <si>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</si>
  <si>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</si>
  <si>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</si>
  <si>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</si>
  <si>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</si>
  <si>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</si>
  <si>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</si>
  <si>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</si>
  <si>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</si>
  <si>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</si>
  <si>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</si>
  <si>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</si>
  <si>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</si>
  <si>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</si>
  <si>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</si>
  <si>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</si>
  <si>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</si>
  <si>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</si>
  <si>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</si>
  <si>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</si>
  <si>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</si>
  <si>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</si>
  <si>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</si>
  <si>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</si>
  <si>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</si>
  <si>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</si>
  <si>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</si>
  <si>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</si>
  <si>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</si>
  <si>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</si>
  <si>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</si>
  <si>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</si>
  <si>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</si>
  <si>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</si>
  <si>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</si>
  <si>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</si>
  <si>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</si>
  <si>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</si>
  <si>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</si>
  <si>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</si>
  <si>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</si>
  <si>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</si>
  <si>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</si>
  <si>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</si>
  <si>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</si>
  <si>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</si>
  <si>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</si>
  <si>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</si>
  <si>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</si>
  <si>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</si>
  <si>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</si>
  <si>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</si>
  <si>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</si>
  <si>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</si>
  <si>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</si>
  <si>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</si>
  <si>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</si>
  <si>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</si>
  <si>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</si>
  <si>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</si>
  <si>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</si>
  <si>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</si>
  <si>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</si>
  <si>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</si>
  <si>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</si>
  <si>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</si>
  <si>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</si>
  <si>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</si>
  <si>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</si>
  <si>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</si>
  <si>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</si>
  <si>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</si>
  <si>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</si>
  <si>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</si>
  <si>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</si>
  <si>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</si>
  <si>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</si>
  <si>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</si>
  <si>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</si>
  <si>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</si>
  <si>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</si>
  <si>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</si>
  <si>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</si>
  <si>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</si>
  <si>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</si>
  <si>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</si>
  <si>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</si>
  <si>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</si>
  <si>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</si>
  <si>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</si>
  <si>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</si>
  <si>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</si>
  <si>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</si>
  <si>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</si>
  <si>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</si>
  <si>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</si>
  <si>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</si>
  <si>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</si>
  <si>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</si>
  <si>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</si>
  <si>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</si>
  <si>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</si>
  <si>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</si>
  <si>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</si>
  <si>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</si>
  <si>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</si>
  <si>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</si>
  <si>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</si>
  <si>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</si>
  <si>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</si>
  <si>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</si>
  <si>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</si>
  <si>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</si>
  <si>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</si>
  <si>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</si>
  <si>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</si>
  <si>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</si>
  <si>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</si>
  <si>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</si>
  <si>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</si>
  <si>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</si>
  <si>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</si>
  <si>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</si>
  <si>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</si>
  <si>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</si>
  <si>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</si>
  <si>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</si>
  <si>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</si>
  <si>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</si>
  <si>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</si>
  <si>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</si>
  <si>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</si>
  <si>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</si>
  <si>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</si>
  <si>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</si>
  <si>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</si>
  <si>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</si>
  <si>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</si>
  <si>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</si>
  <si>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</si>
  <si>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</si>
  <si>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</si>
  <si>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</si>
  <si>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</si>
  <si>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</si>
  <si>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</si>
  <si>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</si>
  <si>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</si>
  <si>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</si>
  <si>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</si>
  <si>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</si>
  <si>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</si>
  <si>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</si>
  <si>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</si>
  <si>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</si>
  <si>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</si>
  <si>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</si>
  <si>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</si>
  <si>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</si>
  <si>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</si>
  <si>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</si>
  <si>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</si>
  <si>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</si>
  <si>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</si>
  <si>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</si>
  <si>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</si>
  <si>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</si>
  <si>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</si>
  <si>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</si>
  <si>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</si>
  <si>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</si>
  <si>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</si>
  <si>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</si>
  <si>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</si>
  <si>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</si>
  <si>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</si>
  <si>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</si>
  <si>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</si>
  <si>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</si>
  <si>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</si>
  <si>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</si>
  <si>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</si>
  <si>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</si>
  <si>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</si>
  <si>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</si>
  <si>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</si>
  <si>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</si>
  <si>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</si>
  <si>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</si>
  <si>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</si>
  <si>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</si>
  <si>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</si>
  <si>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</si>
  <si>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</si>
  <si>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</si>
  <si>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</si>
  <si>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</si>
  <si>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</si>
  <si>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</si>
  <si>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</si>
  <si>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</si>
  <si>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</si>
  <si>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</si>
  <si>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</si>
  <si>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</si>
  <si>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</si>
  <si>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</si>
  <si>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</si>
  <si>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</si>
  <si>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</si>
  <si>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</si>
  <si>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</si>
  <si>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</si>
  <si>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</si>
  <si>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</si>
  <si>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</si>
  <si>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</si>
  <si>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</si>
  <si>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</si>
  <si>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</si>
  <si>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</si>
  <si>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</si>
  <si>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</si>
  <si>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</si>
  <si>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</si>
  <si>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</si>
  <si>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</si>
  <si>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</si>
  <si>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</si>
  <si>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</si>
  <si>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</si>
  <si>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</si>
  <si>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</si>
  <si>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</si>
  <si>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</si>
  <si>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</si>
  <si>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</si>
  <si>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</si>
  <si>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</si>
  <si>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</si>
  <si>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</si>
  <si>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</si>
  <si>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</si>
  <si>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</si>
  <si>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</si>
  <si>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</si>
  <si>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</si>
  <si>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</si>
  <si>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</si>
  <si>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</si>
  <si>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</si>
  <si>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</si>
  <si>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</si>
  <si>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</si>
  <si>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</si>
  <si>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</si>
  <si>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</si>
  <si>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</si>
  <si>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</si>
  <si>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</si>
  <si>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</si>
  <si>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</si>
  <si>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</si>
  <si>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</si>
  <si>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</si>
  <si>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</si>
  <si>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</si>
  <si>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</si>
  <si>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</si>
  <si>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</si>
  <si>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</si>
  <si>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</si>
  <si>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</si>
  <si>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</si>
  <si>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</si>
  <si>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</si>
  <si>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</si>
  <si>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</si>
  <si>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</si>
  <si>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</si>
  <si>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</si>
  <si>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</si>
  <si>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</si>
  <si>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</si>
  <si>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</si>
  <si>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</si>
  <si>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</si>
  <si>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</si>
  <si>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</si>
  <si>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</si>
  <si>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</si>
  <si>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</si>
  <si>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</si>
  <si>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</si>
  <si>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</si>
  <si>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</si>
  <si>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</si>
  <si>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</si>
  <si>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</si>
  <si>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</si>
  <si>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</si>
  <si>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</si>
  <si>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</si>
  <si>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</si>
  <si>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</si>
  <si>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</si>
  <si>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</si>
  <si>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</si>
  <si>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</si>
  <si>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</si>
  <si>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</si>
  <si>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</si>
  <si>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</si>
  <si>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</si>
  <si>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</si>
  <si>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</si>
  <si>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</si>
  <si>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</si>
  <si>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</si>
  <si>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</si>
  <si>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</si>
  <si>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</si>
  <si>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</si>
  <si>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</si>
  <si>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</si>
  <si>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</si>
  <si>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</si>
  <si>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</si>
  <si>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</si>
  <si>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</si>
  <si>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</si>
  <si>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</si>
  <si>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</si>
  <si>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</si>
  <si>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</si>
  <si>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</si>
  <si>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</si>
  <si>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</si>
  <si>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</si>
  <si>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</si>
  <si>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</si>
  <si>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</si>
  <si>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</si>
  <si>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</si>
  <si>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</si>
  <si>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</si>
  <si>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</si>
  <si>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</si>
  <si>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</si>
  <si>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</si>
  <si>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</si>
  <si>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</si>
  <si>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</si>
  <si>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</si>
  <si>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</si>
  <si>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</si>
  <si>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</si>
  <si>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</si>
  <si>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</si>
  <si>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</si>
  <si>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</si>
  <si>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</si>
  <si>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</si>
  <si>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</si>
  <si>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</si>
  <si>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</si>
  <si>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</si>
  <si>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</si>
  <si>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</si>
  <si>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</si>
  <si>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</si>
  <si>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</si>
  <si>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</si>
  <si>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</si>
  <si>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</si>
  <si>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</si>
  <si>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</si>
  <si>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</si>
  <si>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</si>
  <si>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</si>
  <si>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</si>
  <si>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</si>
  <si>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</si>
  <si>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</si>
  <si>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</si>
  <si>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</si>
  <si>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</si>
  <si>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</si>
  <si>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</si>
  <si>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</si>
  <si>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</si>
  <si>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</si>
  <si>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</si>
  <si>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</si>
  <si>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</si>
  <si>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</si>
  <si>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</si>
  <si>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</si>
  <si>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</si>
  <si>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</si>
  <si>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</si>
  <si>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</si>
  <si>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</si>
  <si>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</si>
  <si>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</si>
  <si>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</si>
  <si>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</si>
  <si>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</si>
  <si>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</si>
  <si>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</si>
  <si>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</si>
  <si>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</si>
  <si>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</si>
  <si>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</si>
  <si>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</si>
  <si>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</si>
  <si>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</si>
  <si>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</si>
  <si>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</si>
  <si>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</si>
  <si>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</si>
  <si>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</si>
  <si>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</si>
  <si>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</si>
  <si>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</si>
  <si>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</si>
  <si>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</si>
  <si>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</si>
  <si>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</si>
  <si>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</si>
  <si>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</si>
  <si>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</si>
  <si>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</si>
  <si>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</si>
  <si>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</si>
  <si>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</si>
  <si>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</si>
  <si>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</si>
  <si>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</si>
  <si>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</si>
  <si>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</si>
  <si>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</si>
  <si>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</si>
  <si>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</si>
  <si>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</si>
  <si>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</si>
  <si>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</si>
  <si>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</si>
  <si>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</si>
  <si>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</si>
  <si>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</si>
  <si>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</si>
  <si>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</si>
  <si>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</si>
  <si>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</si>
  <si>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</si>
  <si>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</si>
  <si>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</si>
  <si>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</si>
  <si>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</si>
  <si>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</si>
  <si>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</si>
  <si>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</si>
  <si>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</si>
  <si>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</si>
  <si>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</si>
  <si>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</si>
  <si>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</si>
  <si>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</si>
  <si>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</si>
  <si>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</si>
  <si>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</si>
  <si>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</si>
  <si>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</si>
  <si>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</si>
  <si>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</si>
  <si>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</si>
  <si>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</si>
  <si>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</si>
  <si>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</si>
  <si>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</si>
  <si>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</si>
  <si>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</si>
  <si>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</si>
  <si>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</si>
  <si>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</si>
  <si>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</si>
  <si>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</si>
  <si>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</si>
  <si>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</si>
  <si>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</si>
  <si>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</si>
  <si>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</si>
  <si>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</si>
  <si>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</si>
  <si>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</si>
  <si>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</si>
  <si>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</si>
  <si>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</si>
  <si>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</si>
  <si>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</si>
  <si>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</si>
  <si>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</si>
  <si>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</si>
  <si>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</si>
  <si>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</si>
  <si>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</si>
  <si>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</si>
  <si>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</si>
  <si>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</si>
  <si>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</si>
  <si>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</si>
  <si>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</si>
  <si>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</si>
  <si>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</si>
  <si>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</si>
  <si>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</si>
  <si>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</si>
  <si>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</si>
  <si>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</si>
  <si>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</si>
  <si>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</si>
  <si>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</si>
  <si>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</si>
  <si>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</si>
  <si>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</si>
  <si>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</si>
  <si>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</si>
  <si>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</si>
  <si>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</si>
  <si>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</si>
  <si>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</si>
  <si>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</si>
  <si>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</si>
  <si>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</si>
  <si>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</si>
  <si>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</si>
  <si>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</si>
  <si>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</si>
  <si>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</si>
  <si>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</si>
  <si>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</si>
  <si>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</si>
  <si>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</si>
  <si>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</si>
  <si>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</si>
  <si>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</si>
  <si>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</si>
  <si>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</si>
  <si>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</si>
  <si>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</si>
  <si>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</si>
  <si>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</si>
  <si>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</si>
  <si>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</si>
  <si>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</si>
  <si>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</si>
  <si>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</si>
  <si>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</si>
  <si>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</si>
  <si>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</si>
  <si>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</si>
  <si>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</si>
  <si>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</si>
  <si>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</si>
  <si>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</si>
  <si>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</si>
  <si>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</si>
  <si>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</si>
  <si>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</si>
  <si>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</si>
  <si>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</si>
  <si>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</si>
  <si>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</si>
  <si>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</si>
  <si>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</si>
  <si>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</si>
  <si>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</si>
  <si>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</si>
  <si>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</si>
  <si>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</si>
  <si>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</si>
  <si>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</si>
  <si>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</si>
  <si>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</si>
  <si>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</si>
  <si>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</si>
  <si>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</si>
  <si>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</si>
  <si>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</si>
  <si>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</si>
  <si>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</si>
  <si>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</si>
  <si>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</si>
  <si>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</si>
  <si>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</si>
  <si>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</si>
  <si>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</si>
  <si>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</si>
  <si>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</si>
  <si>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</si>
  <si>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</si>
  <si>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</si>
  <si>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</si>
  <si>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</si>
  <si>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</si>
  <si>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</si>
  <si>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</si>
  <si>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</si>
  <si>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</si>
  <si>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</si>
  <si>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</si>
  <si>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</si>
  <si>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</si>
  <si>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</si>
  <si>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</si>
  <si>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</si>
  <si>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</si>
  <si>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</si>
  <si>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</si>
  <si>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</si>
  <si>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</si>
  <si>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</si>
  <si>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</si>
  <si>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</si>
  <si>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</si>
  <si>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</si>
  <si>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</si>
  <si>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</si>
  <si>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</si>
  <si>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</si>
  <si>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</si>
  <si>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</si>
  <si>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</si>
  <si>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</si>
  <si>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</si>
  <si>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</si>
  <si>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</si>
  <si>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</si>
  <si>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</si>
  <si>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</si>
  <si>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</si>
  <si>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</si>
  <si>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</si>
  <si>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</si>
  <si>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</si>
  <si>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</si>
  <si>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</si>
  <si>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</si>
  <si>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</si>
  <si>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</si>
  <si>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</si>
  <si>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</si>
  <si>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</si>
  <si>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</si>
  <si>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</si>
  <si>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</si>
  <si>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</si>
  <si>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</si>
  <si>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</si>
  <si>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</si>
  <si>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</si>
  <si>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</si>
  <si>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</si>
  <si>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</si>
  <si>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</si>
  <si>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</si>
  <si>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</si>
  <si>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</si>
  <si>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</si>
  <si>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</si>
  <si>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</si>
  <si>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</si>
  <si>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</si>
  <si>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</si>
  <si>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</si>
  <si>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</si>
  <si>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</si>
  <si>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</si>
  <si>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</si>
  <si>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</si>
  <si>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</si>
  <si>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</si>
  <si>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</si>
  <si>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</si>
  <si>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</si>
  <si>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</si>
  <si>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</si>
  <si>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</si>
  <si>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</si>
  <si>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</si>
  <si>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</si>
  <si>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</si>
  <si>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</si>
  <si>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</si>
  <si>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</si>
  <si>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</si>
  <si>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</si>
  <si>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</si>
  <si>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</si>
  <si>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</si>
  <si>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</si>
  <si>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</si>
  <si>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</si>
  <si>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</si>
  <si>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</si>
  <si>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</si>
  <si>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</si>
  <si>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</si>
  <si>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</si>
  <si>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</si>
  <si>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</si>
  <si>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</si>
  <si>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</si>
  <si>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</si>
  <si>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</si>
  <si>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</si>
  <si>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</si>
  <si>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</si>
  <si>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</si>
  <si>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</si>
  <si>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</si>
  <si>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</si>
  <si>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</si>
  <si>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</si>
  <si>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</si>
  <si>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</si>
  <si>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</si>
  <si>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</si>
  <si>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</si>
  <si>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</si>
  <si>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</si>
  <si>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</si>
  <si>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</si>
  <si>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</si>
  <si>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</si>
  <si>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</si>
  <si>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</si>
  <si>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</si>
  <si>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</si>
  <si>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</si>
  <si>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</si>
  <si>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</si>
  <si>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</si>
  <si>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</si>
  <si>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</si>
  <si>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</si>
  <si>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</si>
  <si>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</si>
  <si>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</si>
  <si>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</si>
  <si>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</si>
  <si>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</si>
  <si>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</si>
  <si>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</si>
  <si>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</si>
  <si>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</si>
  <si>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</si>
  <si>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</si>
  <si>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</si>
  <si>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</si>
  <si>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</si>
  <si>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</si>
  <si>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</si>
  <si>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</si>
  <si>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</si>
  <si>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</si>
  <si>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</si>
  <si>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</si>
  <si>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</si>
  <si>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</si>
  <si>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</si>
  <si>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</si>
  <si>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</si>
  <si>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</si>
  <si>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</si>
  <si>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</si>
  <si>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</si>
  <si>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</si>
  <si>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</si>
  <si>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</si>
  <si>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</si>
  <si>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</si>
  <si>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</si>
  <si>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</si>
  <si>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</si>
  <si>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</si>
  <si>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</si>
  <si>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</si>
  <si>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</si>
  <si>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</si>
  <si>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</si>
  <si>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</si>
  <si>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</si>
  <si>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</si>
  <si>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</si>
  <si>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</si>
  <si>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</si>
  <si>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</si>
  <si>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</si>
  <si>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</si>
  <si>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</si>
  <si>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</si>
  <si>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</si>
  <si>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</si>
  <si>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</si>
  <si>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</si>
  <si>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</si>
  <si>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</si>
  <si>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</si>
  <si>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</si>
  <si>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</si>
  <si>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</si>
  <si>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</si>
  <si>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</si>
  <si>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</si>
  <si>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</si>
  <si>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</si>
  <si>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</si>
  <si>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</si>
  <si>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</si>
  <si>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</si>
  <si>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</si>
  <si>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</si>
  <si>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</si>
  <si>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</si>
  <si>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</si>
  <si>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</si>
  <si>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</si>
  <si>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</si>
  <si>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</si>
  <si>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</si>
  <si>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</si>
  <si>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</si>
  <si>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</si>
  <si>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</si>
  <si>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</si>
  <si>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</si>
  <si>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</si>
  <si>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</si>
  <si>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</si>
  <si>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</si>
  <si>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</si>
  <si>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</si>
  <si>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</si>
  <si>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</si>
  <si>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</si>
  <si>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</si>
  <si>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</si>
  <si>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</si>
  <si>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</si>
  <si>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</si>
  <si>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</si>
  <si>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</si>
  <si>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</si>
  <si>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</si>
  <si>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</si>
  <si>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</si>
  <si>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</si>
  <si>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</si>
  <si>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</si>
  <si>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</si>
  <si>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</si>
  <si>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</si>
  <si>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</si>
  <si>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</si>
  <si>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</si>
  <si>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</si>
  <si>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</si>
  <si>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</si>
  <si>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</si>
  <si>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</si>
  <si>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</si>
  <si>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</si>
  <si>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</si>
  <si>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</si>
  <si>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</si>
  <si>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</si>
  <si>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</si>
  <si>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</si>
  <si>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</si>
  <si>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</si>
  <si>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</si>
  <si>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</si>
  <si>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</si>
  <si>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</si>
  <si>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</si>
  <si>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</si>
  <si>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</si>
  <si>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</si>
  <si>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</si>
  <si>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</si>
  <si>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</si>
  <si>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</si>
  <si>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</si>
  <si>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</si>
  <si>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</si>
  <si>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</si>
  <si>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</si>
  <si>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</si>
  <si>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</si>
  <si>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</si>
  <si>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</si>
  <si>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</si>
  <si>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</si>
  <si>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</si>
  <si>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</si>
  <si>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</si>
  <si>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</si>
  <si>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</si>
  <si>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</si>
  <si>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</si>
  <si>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</si>
  <si>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</si>
  <si>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</si>
  <si>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</si>
  <si>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</si>
  <si>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</si>
  <si>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</si>
  <si>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</si>
  <si>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</si>
  <si>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</si>
  <si>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</si>
  <si>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</si>
  <si>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</si>
  <si>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</si>
  <si>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</si>
  <si>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</si>
  <si>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</si>
  <si>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</si>
  <si>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</si>
  <si>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</si>
  <si>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</si>
  <si>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</si>
  <si>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</si>
  <si>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</si>
  <si>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</si>
  <si>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</si>
  <si>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</si>
  <si>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</si>
  <si>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</si>
  <si>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</si>
  <si>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</si>
  <si>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</si>
  <si>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</si>
  <si>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</si>
  <si>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</si>
  <si>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</si>
  <si>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</si>
  <si>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</si>
  <si>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</si>
  <si>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</si>
  <si>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</si>
  <si>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</si>
  <si>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</si>
  <si>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</si>
  <si>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</si>
  <si>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</si>
  <si>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</si>
  <si>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</si>
  <si>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</si>
  <si>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</si>
  <si>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</si>
  <si>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</si>
  <si>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</si>
  <si>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</si>
  <si>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</si>
  <si>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</si>
  <si>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</si>
  <si>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</si>
  <si>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</si>
  <si>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</si>
  <si>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</si>
  <si>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</si>
  <si>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</si>
  <si>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</si>
  <si>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</si>
  <si>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</si>
  <si>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</si>
  <si>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</si>
  <si>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</si>
  <si>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</si>
  <si>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</si>
  <si>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</si>
  <si>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</si>
  <si>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</si>
  <si>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</si>
  <si>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</si>
  <si>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</si>
  <si>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</si>
  <si>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</si>
  <si>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</si>
  <si>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</si>
  <si>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</si>
  <si>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</si>
  <si>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</si>
  <si>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</si>
  <si>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</si>
  <si>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</si>
  <si>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</si>
  <si>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</si>
  <si>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</si>
  <si>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</si>
  <si>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</si>
  <si>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</si>
  <si>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</si>
  <si>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</si>
  <si>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</si>
  <si>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</si>
  <si>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</si>
  <si>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</si>
  <si>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</si>
  <si>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</si>
  <si>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</si>
  <si>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</si>
  <si>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</si>
  <si>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</si>
  <si>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</si>
  <si>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</si>
  <si>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</si>
  <si>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</si>
  <si>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</si>
  <si>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</si>
  <si>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</si>
  <si>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</si>
  <si>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</si>
  <si>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</si>
  <si>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</si>
  <si>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</si>
  <si>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</si>
  <si>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</si>
  <si>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</si>
  <si>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</si>
  <si>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</si>
  <si>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</si>
  <si>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</si>
  <si>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</si>
  <si>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</si>
  <si>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</si>
  <si>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</si>
  <si>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</si>
  <si>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</si>
  <si>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</si>
  <si>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</si>
  <si>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</si>
  <si>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</si>
  <si>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</si>
  <si>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</si>
  <si>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</si>
  <si>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</si>
  <si>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</si>
  <si>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</si>
  <si>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</si>
  <si>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</si>
  <si>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</si>
  <si>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</si>
  <si>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</si>
  <si>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</si>
  <si>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</si>
  <si>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</si>
  <si>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</si>
  <si>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</si>
  <si>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</si>
  <si>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</si>
  <si>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</si>
  <si>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</si>
  <si>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</si>
  <si>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</si>
  <si>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</si>
  <si>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</si>
  <si>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</si>
  <si>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</si>
  <si>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</si>
  <si>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</si>
  <si>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</si>
  <si>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</si>
  <si>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</si>
  <si>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</si>
  <si>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</si>
  <si>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</si>
  <si>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</si>
  <si>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</si>
  <si>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</si>
  <si>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</si>
  <si>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</si>
  <si>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</si>
  <si>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</si>
  <si>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</si>
  <si>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</si>
  <si>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</si>
  <si>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</si>
  <si>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</si>
  <si>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</si>
  <si>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</si>
  <si>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</si>
  <si>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</si>
  <si>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</si>
  <si>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</si>
  <si>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</si>
  <si>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</si>
  <si>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</si>
  <si>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</si>
  <si>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</si>
  <si>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</si>
  <si>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</si>
  <si>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</si>
  <si>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</si>
  <si>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</si>
  <si>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</si>
  <si>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</si>
  <si>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</si>
  <si>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</si>
  <si>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</si>
  <si>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</si>
  <si>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</si>
  <si>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</si>
  <si>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</si>
  <si>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</si>
  <si>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</si>
  <si>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</si>
  <si>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</si>
  <si>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</si>
  <si>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</si>
  <si>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</si>
  <si>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</si>
  <si>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</si>
  <si>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</si>
  <si>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</si>
  <si>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</si>
  <si>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</si>
  <si>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</si>
  <si>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</si>
  <si>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</si>
  <si>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</si>
  <si>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</si>
  <si>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</si>
  <si>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</si>
  <si>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</si>
  <si>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</si>
  <si>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</si>
  <si>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</si>
  <si>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</si>
  <si>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</si>
  <si>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</si>
  <si>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</si>
  <si>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</si>
  <si>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</si>
  <si>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</si>
  <si>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</si>
  <si>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</si>
  <si>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</si>
  <si>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</si>
  <si>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</si>
  <si>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</si>
  <si>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</si>
  <si>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</si>
  <si>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</si>
  <si>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</si>
  <si>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</si>
  <si>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</si>
  <si>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</si>
  <si>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</si>
  <si>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</si>
  <si>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</si>
  <si>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</si>
  <si>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</si>
  <si>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</si>
  <si>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</si>
  <si>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</si>
  <si>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</si>
  <si>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</si>
  <si>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</si>
  <si>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</si>
  <si>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</si>
  <si>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</si>
  <si>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</si>
  <si>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</si>
  <si>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</si>
  <si>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</si>
  <si>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</si>
  <si>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</si>
  <si>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</si>
  <si>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</si>
  <si>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</si>
  <si>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</si>
  <si>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</si>
  <si>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</si>
  <si>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</si>
  <si>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</si>
  <si>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</si>
  <si>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</si>
  <si>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</si>
  <si>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</si>
  <si>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</si>
  <si>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</si>
  <si>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</si>
  <si>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</si>
  <si>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</si>
  <si>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</si>
  <si>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</si>
  <si>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</si>
  <si>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</si>
  <si>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</si>
  <si>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</si>
  <si>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</si>
  <si>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</si>
  <si>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</si>
  <si>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</si>
  <si>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</si>
  <si>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</si>
  <si>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</si>
  <si>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</si>
  <si>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</si>
  <si>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</si>
  <si>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</si>
  <si>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</si>
  <si>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</si>
  <si>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</si>
  <si>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</si>
  <si>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</si>
  <si>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</si>
  <si>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</si>
  <si>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</si>
  <si>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</si>
  <si>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</si>
  <si>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</si>
  <si>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</si>
  <si>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</si>
  <si>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</si>
  <si>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</si>
  <si>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</si>
  <si>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</si>
  <si>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</si>
  <si>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</si>
  <si>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</si>
  <si>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</si>
  <si>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</si>
  <si>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</si>
  <si>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</si>
  <si>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</si>
  <si>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</si>
  <si>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</si>
  <si>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</si>
  <si>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</si>
  <si>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</si>
  <si>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</si>
  <si>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</si>
  <si>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</si>
  <si>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</si>
  <si>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</si>
  <si>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</si>
  <si>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</si>
  <si>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</si>
  <si>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</si>
  <si>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</si>
  <si>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</si>
  <si>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</si>
  <si>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</si>
  <si>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</si>
  <si>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</si>
  <si>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</si>
  <si>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</si>
  <si>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</si>
  <si>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</si>
  <si>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</si>
  <si>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</si>
  <si>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</si>
  <si>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</si>
  <si>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</si>
  <si>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</si>
  <si>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</si>
  <si>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</si>
  <si>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</si>
  <si>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</si>
  <si>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</si>
  <si>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</si>
  <si>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</si>
  <si>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</si>
  <si>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</si>
  <si>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</si>
  <si>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</si>
  <si>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</si>
  <si>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</si>
  <si>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</si>
  <si>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</si>
  <si>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</si>
  <si>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</si>
  <si>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</si>
  <si>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</si>
  <si>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</si>
  <si>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</si>
  <si>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</si>
  <si>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</si>
  <si>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</si>
  <si>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</si>
  <si>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</si>
  <si>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</si>
  <si>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</si>
  <si>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</si>
  <si>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</si>
  <si>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</si>
  <si>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</si>
  <si>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</si>
  <si>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</si>
  <si>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</si>
  <si>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</si>
  <si>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</si>
  <si>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</si>
  <si>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</si>
  <si>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</si>
  <si>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</si>
  <si>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</si>
  <si>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</si>
  <si>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</si>
  <si>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</si>
  <si>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</si>
  <si>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</si>
  <si>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</si>
  <si>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</si>
  <si>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</si>
  <si>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</si>
  <si>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</si>
  <si>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</si>
  <si>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</si>
  <si>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</si>
  <si>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</si>
  <si>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</si>
  <si>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</si>
  <si>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</si>
  <si>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</si>
  <si>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</si>
  <si>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</si>
  <si>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</si>
  <si>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</si>
  <si>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</si>
  <si>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</si>
  <si>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</si>
  <si>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</si>
  <si>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</si>
  <si>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</si>
  <si>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</si>
  <si>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</si>
  <si>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</si>
  <si>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</si>
  <si>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</si>
  <si>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</si>
  <si>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</si>
  <si>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</si>
  <si>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</si>
  <si>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</si>
  <si>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</si>
  <si>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</si>
  <si>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</si>
  <si>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</si>
  <si>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</si>
  <si>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</si>
  <si>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</si>
  <si>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</si>
  <si>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</si>
  <si>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</si>
  <si>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</si>
  <si>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</si>
  <si>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</si>
  <si>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</si>
  <si>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</si>
  <si>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</si>
  <si>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</si>
  <si>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</si>
  <si>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</si>
  <si>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</si>
  <si>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</si>
  <si>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</si>
  <si>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</si>
  <si>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</si>
  <si>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</si>
  <si>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</si>
  <si>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</si>
  <si>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</si>
  <si>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</si>
  <si>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</si>
  <si>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</si>
  <si>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</si>
  <si>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</si>
  <si>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</si>
  <si>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</si>
  <si>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</si>
  <si>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</si>
  <si>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</si>
  <si>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</si>
  <si>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</si>
  <si>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</si>
  <si>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</si>
  <si>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</si>
  <si>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</si>
  <si>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</si>
  <si>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</si>
  <si>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</si>
  <si>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</si>
  <si>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</si>
  <si>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</si>
  <si>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</si>
  <si>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</si>
  <si>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</si>
  <si>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</si>
  <si>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</si>
  <si>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</si>
  <si>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</si>
  <si>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</si>
  <si>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</si>
  <si>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</si>
  <si>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</si>
  <si>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</si>
  <si>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</si>
  <si>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</si>
  <si>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</si>
  <si>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</si>
  <si>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</si>
  <si>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</si>
  <si>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</si>
  <si>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</si>
  <si>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</si>
  <si>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</si>
  <si>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</si>
  <si>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</si>
  <si>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</si>
  <si>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</si>
  <si>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</si>
  <si>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</si>
  <si>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</si>
  <si>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</si>
  <si>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</si>
  <si>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</si>
  <si>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</si>
  <si>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</si>
  <si>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</si>
  <si>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</si>
  <si>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</si>
  <si>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</si>
  <si>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</si>
  <si>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</si>
  <si>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</si>
  <si>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</si>
  <si>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</si>
  <si>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</si>
  <si>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</si>
  <si>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</si>
  <si>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</si>
  <si>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</si>
  <si>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</si>
  <si>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</si>
  <si>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</si>
  <si>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</si>
  <si>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</si>
  <si>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</si>
  <si>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</si>
  <si>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</si>
  <si>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</si>
  <si>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</si>
  <si>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</si>
  <si>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</si>
  <si>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</si>
  <si>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</si>
  <si>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</si>
  <si>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</si>
  <si>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</si>
  <si>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</si>
  <si>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</si>
  <si>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</si>
  <si>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</si>
  <si>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</si>
  <si>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</si>
  <si>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</si>
  <si>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</si>
  <si>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</si>
  <si>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</si>
  <si>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</si>
  <si>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</si>
  <si>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</si>
  <si>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</si>
  <si>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</si>
  <si>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</si>
  <si>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</si>
  <si>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</si>
  <si>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</si>
  <si>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</si>
  <si>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</si>
  <si>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</si>
  <si>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</si>
  <si>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</si>
  <si>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</si>
  <si>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</si>
  <si>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</si>
  <si>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</si>
  <si>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</si>
  <si>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</si>
  <si>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</si>
  <si>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</si>
  <si>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</si>
  <si>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</si>
  <si>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</si>
  <si>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</si>
  <si>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</si>
  <si>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</si>
  <si>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</si>
  <si>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</si>
  <si>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</si>
  <si>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</si>
  <si>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</si>
  <si>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</si>
  <si>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</si>
  <si>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</si>
  <si>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</si>
  <si>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</si>
  <si>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</si>
  <si>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</si>
  <si>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</si>
  <si>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</si>
  <si>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</si>
  <si>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</si>
  <si>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</si>
  <si>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</si>
  <si>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</si>
  <si>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</si>
  <si>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</si>
  <si>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</si>
  <si>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</si>
  <si>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</si>
  <si>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</si>
  <si>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</si>
  <si>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</si>
  <si>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</si>
  <si>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</si>
  <si>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</si>
  <si>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</si>
  <si>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</si>
  <si>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</si>
  <si>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</si>
  <si>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</si>
  <si>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</si>
  <si>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</si>
  <si>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</si>
  <si>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</si>
  <si>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</si>
  <si>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</si>
  <si>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</si>
  <si>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</si>
  <si>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</si>
  <si>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</si>
  <si>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</si>
  <si>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</si>
  <si>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</si>
  <si>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</si>
  <si>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</si>
  <si>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</si>
  <si>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</si>
  <si>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</si>
  <si>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</si>
  <si>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</si>
  <si>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</si>
  <si>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</si>
  <si>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</si>
  <si>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</si>
  <si>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</si>
  <si>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</si>
  <si>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</si>
  <si>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</si>
  <si>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</si>
  <si>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</si>
  <si>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</si>
  <si>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</si>
  <si>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</si>
  <si>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</si>
  <si>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</si>
  <si>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</si>
  <si>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</si>
  <si>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</si>
  <si>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</si>
  <si>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</si>
  <si>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</si>
  <si>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</si>
  <si>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</si>
  <si>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</si>
  <si>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</si>
  <si>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</si>
  <si>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</si>
  <si>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</si>
  <si>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</si>
  <si>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</si>
  <si>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</si>
  <si>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</si>
  <si>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</si>
  <si>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</si>
  <si>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</si>
  <si>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</si>
  <si>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</si>
  <si>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</si>
  <si>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</si>
  <si>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</si>
  <si>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</si>
  <si>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</si>
  <si>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</si>
  <si>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</si>
  <si>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</si>
  <si>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</si>
  <si>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</si>
  <si>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</si>
  <si>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</si>
  <si>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</si>
  <si>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</si>
  <si>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</si>
  <si>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</si>
  <si>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</si>
  <si>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</si>
  <si>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</si>
  <si>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</si>
  <si>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</si>
  <si>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</si>
  <si>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</si>
  <si>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</si>
  <si>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</si>
  <si>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</si>
  <si>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</si>
  <si>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</si>
  <si>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</si>
  <si>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</si>
  <si>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</si>
  <si>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</si>
  <si>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</si>
  <si>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</si>
  <si>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</si>
  <si>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</si>
  <si>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</si>
  <si>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</si>
  <si>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</si>
  <si>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</si>
  <si>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</si>
  <si>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</si>
  <si>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</si>
  <si>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</si>
  <si>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</si>
  <si>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</si>
  <si>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</si>
  <si>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</si>
  <si>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</si>
  <si>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</si>
  <si>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</si>
  <si>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</si>
  <si>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</si>
  <si>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</si>
  <si>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</si>
  <si>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</si>
  <si>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</si>
  <si>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</si>
  <si>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</si>
  <si>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</si>
  <si>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</si>
  <si>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</si>
  <si>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</si>
  <si>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</si>
  <si>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</si>
  <si>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</si>
  <si>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</si>
  <si>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</si>
  <si>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</si>
  <si>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</si>
  <si>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</si>
  <si>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</si>
  <si>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</si>
  <si>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</si>
  <si>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</si>
  <si>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</si>
  <si>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</si>
  <si>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</si>
  <si>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</si>
  <si>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</si>
  <si>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</si>
  <si>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</si>
  <si>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</si>
  <si>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</si>
  <si>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</si>
  <si>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</si>
  <si>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</si>
  <si>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</si>
  <si>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</si>
  <si>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</si>
  <si>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</si>
  <si>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</si>
  <si>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</si>
  <si>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</si>
  <si>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</si>
  <si>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</si>
  <si>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</si>
  <si>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</si>
  <si>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</si>
  <si>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</si>
  <si>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</si>
  <si>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</si>
  <si>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</si>
  <si>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</si>
  <si>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</si>
  <si>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</si>
  <si>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</si>
  <si>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</si>
  <si>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</si>
  <si>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</si>
  <si>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</si>
  <si>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</si>
  <si>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</si>
  <si>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</si>
  <si>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</si>
  <si>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</si>
  <si>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</si>
  <si>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</si>
  <si>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</si>
  <si>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</si>
  <si>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</si>
  <si>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</si>
  <si>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</si>
  <si>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</si>
  <si>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</si>
  <si>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</si>
  <si>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</si>
  <si>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</si>
  <si>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</si>
  <si>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</si>
  <si>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</si>
  <si>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</si>
  <si>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</si>
  <si>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</si>
  <si>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</si>
  <si>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</si>
  <si>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</si>
  <si>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</si>
  <si>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</si>
  <si>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</si>
  <si>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</si>
  <si>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</si>
  <si>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</si>
  <si>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</si>
  <si>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</si>
  <si>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</si>
  <si>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</si>
  <si>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</si>
  <si>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</si>
  <si>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</si>
  <si>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</si>
  <si>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</si>
  <si>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</si>
  <si>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</si>
  <si>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</si>
  <si>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</si>
  <si>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</si>
  <si>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</si>
  <si>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</si>
  <si>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</si>
  <si>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</si>
  <si>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</si>
  <si>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</si>
  <si>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</si>
  <si>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</si>
  <si>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</si>
  <si>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</si>
  <si>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</si>
  <si>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</si>
  <si>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</si>
  <si>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</si>
  <si>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</si>
  <si>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</si>
  <si>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</si>
  <si>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</si>
  <si>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</si>
  <si>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</si>
  <si>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</si>
  <si>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</si>
  <si>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</si>
  <si>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</si>
  <si>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</si>
  <si>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</si>
  <si>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</si>
  <si>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</si>
  <si>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</si>
  <si>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</si>
  <si>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</si>
  <si>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</si>
  <si>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</si>
  <si>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</si>
  <si>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</si>
  <si>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</si>
  <si>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</si>
  <si>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</si>
  <si>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</si>
  <si>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</si>
  <si>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</si>
  <si>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</si>
  <si>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</si>
  <si>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</si>
  <si>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</si>
  <si>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</si>
  <si>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</si>
  <si>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</si>
  <si>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</si>
  <si>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</si>
  <si>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</si>
  <si>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</si>
  <si>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</si>
  <si>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</si>
  <si>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</si>
  <si>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</si>
  <si>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</si>
  <si>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</si>
  <si>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</si>
  <si>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</si>
  <si>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</si>
  <si>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</si>
  <si>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</si>
  <si>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</si>
  <si>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</si>
  <si>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</si>
  <si>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</si>
  <si>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</si>
  <si>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</si>
  <si>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</si>
  <si>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</si>
  <si>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</si>
  <si>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</si>
  <si>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</si>
  <si>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</si>
  <si>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</si>
  <si>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</si>
  <si>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</si>
  <si>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</si>
  <si>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</si>
  <si>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</si>
  <si>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</si>
  <si>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</si>
  <si>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</si>
  <si>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</si>
  <si>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</si>
  <si>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</si>
  <si>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</si>
  <si>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</si>
  <si>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</si>
  <si>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</si>
  <si>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</si>
  <si>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</si>
  <si>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</si>
  <si>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</si>
  <si>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</si>
  <si>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</si>
  <si>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</si>
  <si>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</si>
  <si>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</si>
  <si>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</si>
  <si>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</si>
  <si>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</si>
  <si>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</si>
  <si>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</si>
  <si>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</si>
  <si>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</si>
  <si>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</si>
  <si>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</si>
  <si>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</si>
  <si>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</si>
  <si>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</si>
  <si>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</si>
  <si>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</si>
  <si>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</si>
  <si>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</si>
  <si>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</si>
  <si>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</si>
  <si>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</si>
  <si>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</si>
  <si>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</si>
  <si>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</si>
  <si>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</si>
  <si>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</si>
  <si>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</si>
  <si>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</si>
  <si>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</si>
  <si>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</si>
  <si>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</si>
  <si>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</si>
  <si>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</si>
  <si>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</si>
  <si>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</si>
  <si>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</si>
  <si>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</si>
  <si>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</si>
  <si>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</si>
  <si>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</si>
  <si>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</si>
  <si>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</si>
  <si>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</si>
  <si>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</si>
  <si>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</si>
  <si>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</si>
  <si>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</si>
  <si>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</si>
  <si>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</si>
  <si>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</si>
  <si>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</si>
  <si>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</si>
  <si>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</si>
  <si>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</si>
  <si>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</si>
  <si>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</si>
  <si>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</si>
  <si>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</si>
  <si>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</si>
  <si>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</si>
  <si>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</si>
  <si>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</si>
  <si>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</si>
  <si>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</si>
  <si>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</si>
  <si>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</si>
  <si>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</si>
  <si>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</si>
  <si>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</si>
  <si>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</si>
  <si>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</si>
  <si>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</si>
  <si>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</si>
  <si>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</si>
  <si>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</si>
  <si>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</si>
  <si>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</si>
  <si>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</si>
  <si>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</si>
  <si>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</si>
  <si>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</si>
  <si>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</si>
  <si>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</si>
  <si>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</si>
  <si>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</si>
  <si>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</si>
  <si>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</si>
  <si>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</si>
  <si>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</si>
  <si>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</si>
  <si>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</si>
  <si>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</si>
  <si>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</si>
  <si>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</si>
  <si>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</si>
  <si>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</si>
  <si>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</si>
  <si>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</si>
  <si>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</si>
  <si>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</si>
  <si>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</si>
  <si>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</si>
  <si>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</si>
  <si>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</si>
  <si>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</si>
  <si>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</si>
  <si>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</si>
  <si>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</si>
  <si>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</si>
  <si>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</si>
  <si>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</si>
  <si>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</si>
  <si>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</si>
  <si>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</si>
  <si>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</si>
  <si>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</si>
  <si>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</si>
  <si>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</si>
  <si>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</si>
  <si>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</si>
  <si>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</si>
  <si>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</si>
  <si>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</si>
  <si>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</si>
  <si>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</si>
  <si>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</si>
  <si>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</si>
  <si>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</si>
  <si>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</si>
  <si>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</si>
  <si>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</si>
  <si>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</si>
  <si>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</si>
  <si>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</si>
  <si>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</si>
  <si>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</si>
  <si>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</si>
  <si>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</si>
  <si>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</si>
  <si>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</si>
  <si>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</si>
  <si>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</si>
  <si>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</si>
  <si>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</si>
  <si>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</si>
  <si>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</si>
  <si>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</si>
  <si>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</si>
  <si>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</si>
  <si>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</si>
  <si>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</si>
  <si>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</si>
  <si>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</si>
  <si>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</si>
  <si>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</si>
  <si>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</si>
  <si>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</si>
  <si>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</si>
  <si>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</si>
  <si>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</si>
  <si>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</si>
  <si>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</si>
  <si>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</si>
  <si>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</si>
  <si>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</si>
  <si>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</si>
  <si>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</si>
  <si>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</si>
  <si>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</si>
  <si>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</si>
  <si>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</si>
  <si>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</si>
  <si>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</si>
  <si>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</si>
  <si>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</si>
  <si>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</si>
  <si>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</si>
  <si>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</si>
  <si>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</si>
  <si>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</si>
  <si>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</si>
  <si>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</si>
  <si>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</si>
  <si>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</si>
  <si>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</si>
  <si>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</si>
  <si>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</si>
  <si>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</si>
  <si>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</si>
  <si>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</si>
  <si>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</si>
  <si>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</si>
  <si>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</si>
  <si>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</si>
  <si>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</si>
  <si>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</si>
  <si>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</si>
  <si>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</si>
  <si>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</si>
  <si>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</si>
  <si>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</si>
  <si>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</si>
  <si>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</si>
  <si>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</si>
  <si>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</si>
  <si>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</si>
  <si>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</si>
  <si>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</si>
  <si>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</si>
  <si>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</si>
  <si>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</si>
  <si>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</si>
  <si>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</si>
  <si>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</si>
  <si>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</si>
  <si>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</si>
  <si>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</si>
  <si>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</si>
  <si>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</si>
  <si>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</si>
  <si>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</si>
  <si>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</si>
  <si>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</si>
  <si>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</si>
  <si>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</si>
  <si>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</si>
  <si>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</si>
  <si>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</si>
  <si>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</si>
  <si>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</si>
  <si>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</si>
  <si>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</si>
  <si>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</si>
  <si>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</si>
  <si>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</si>
  <si>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</si>
  <si>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</si>
  <si>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</si>
  <si>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</si>
  <si>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</si>
  <si>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</si>
  <si>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</si>
  <si>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</si>
  <si>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</si>
  <si>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</si>
  <si>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</si>
  <si>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</si>
  <si>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</si>
  <si>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</si>
  <si>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</si>
  <si>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</si>
  <si>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</si>
  <si>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</si>
  <si>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</si>
  <si>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</si>
  <si>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</si>
  <si>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</si>
  <si>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</si>
  <si>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</si>
  <si>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</si>
  <si>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</si>
  <si>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</si>
  <si>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</si>
  <si>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</si>
  <si>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</si>
  <si>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</si>
  <si>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</si>
  <si>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</si>
  <si>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</si>
  <si>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</si>
  <si>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</si>
  <si>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</si>
  <si>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</si>
  <si>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</si>
  <si>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</si>
  <si>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</si>
  <si>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</si>
  <si>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</si>
  <si>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</si>
  <si>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</si>
  <si>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</si>
  <si>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</si>
  <si>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</si>
  <si>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</si>
  <si>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</si>
  <si>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</si>
  <si>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</si>
  <si>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</si>
  <si>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</si>
  <si>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</si>
  <si>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</si>
  <si>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</si>
  <si>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</si>
  <si>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</si>
  <si>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</si>
  <si>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</si>
  <si>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</si>
  <si>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</si>
  <si>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</si>
  <si>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</si>
  <si>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</si>
  <si>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</si>
  <si>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</si>
  <si>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</si>
  <si>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</si>
  <si>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</si>
  <si>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</si>
  <si>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</si>
  <si>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</si>
  <si>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</si>
  <si>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</si>
  <si>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</si>
  <si>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</si>
  <si>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</si>
  <si>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</si>
  <si>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</si>
  <si>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</si>
  <si>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</si>
  <si>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</si>
  <si>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</si>
  <si>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</si>
  <si>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</si>
  <si>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</si>
  <si>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</si>
  <si>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</si>
  <si>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</si>
  <si>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</si>
  <si>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</si>
  <si>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</si>
  <si>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</si>
  <si>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</si>
  <si>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</si>
  <si>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</si>
  <si>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</si>
  <si>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</si>
  <si>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</si>
  <si>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</si>
  <si>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</si>
  <si>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</si>
  <si>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</si>
  <si>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</si>
  <si>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</si>
  <si>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</si>
  <si>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</si>
  <si>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</si>
  <si>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</si>
  <si>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</si>
  <si>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</si>
  <si>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</si>
  <si>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</si>
  <si>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</si>
  <si>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</si>
  <si>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</si>
  <si>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</si>
  <si>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</si>
  <si>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</si>
  <si>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</si>
  <si>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</si>
  <si>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</si>
  <si>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</si>
  <si>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</si>
  <si>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</si>
  <si>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</si>
  <si>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</si>
  <si>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</si>
  <si>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</si>
  <si>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</si>
  <si>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</si>
  <si>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</si>
  <si>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</si>
  <si>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</si>
  <si>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</si>
  <si>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</si>
  <si>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</si>
  <si>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</si>
  <si>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</si>
  <si>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</si>
  <si>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</si>
  <si>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</si>
  <si>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</si>
  <si>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</si>
  <si>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</si>
  <si>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</si>
  <si>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</si>
  <si>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</si>
  <si>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</si>
  <si>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</si>
  <si>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</si>
  <si>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</si>
  <si>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</si>
  <si>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</si>
  <si>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</si>
  <si>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</si>
  <si>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</si>
  <si>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</si>
  <si>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</si>
  <si>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</si>
  <si>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</si>
  <si>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</si>
  <si>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</si>
  <si>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</si>
  <si>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</si>
  <si>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</si>
  <si>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</si>
  <si>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</si>
  <si>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</si>
  <si>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</si>
  <si>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</si>
  <si>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</si>
  <si>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</si>
  <si>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</si>
  <si>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</si>
  <si>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</si>
  <si>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</si>
  <si>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</si>
  <si>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</si>
  <si>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</si>
  <si>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</si>
  <si>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</si>
  <si>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</si>
  <si>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</si>
  <si>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</si>
  <si>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</si>
  <si>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</si>
  <si>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</si>
  <si>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</si>
  <si>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</si>
  <si>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</si>
  <si>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</si>
  <si>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</si>
  <si>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</si>
  <si>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</si>
  <si>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</si>
  <si>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</si>
  <si>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</si>
  <si>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</si>
  <si>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</si>
  <si>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</si>
  <si>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</si>
  <si>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</si>
  <si>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</si>
  <si>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</si>
  <si>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</si>
  <si>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</si>
  <si>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</si>
  <si>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</si>
  <si>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</si>
  <si>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</si>
  <si>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</si>
  <si>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</si>
  <si>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</si>
  <si>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</si>
  <si>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</si>
  <si>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</si>
  <si>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</si>
  <si>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</si>
  <si>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</si>
  <si>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</si>
  <si>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</si>
  <si>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</si>
  <si>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</si>
  <si>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</si>
  <si>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</si>
  <si>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</si>
  <si>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</si>
  <si>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</si>
  <si>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</si>
  <si>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</si>
  <si>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</si>
  <si>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</si>
  <si>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</si>
  <si>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</si>
  <si>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</si>
  <si>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</si>
  <si>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</si>
  <si>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</si>
  <si>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</si>
  <si>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</si>
  <si>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</si>
  <si>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</si>
  <si>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</si>
  <si>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</si>
  <si>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</si>
  <si>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</si>
  <si>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</si>
  <si>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</si>
  <si>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</si>
  <si>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</si>
  <si>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</si>
  <si>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</si>
  <si>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</si>
  <si>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</si>
  <si>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</si>
  <si>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</si>
  <si>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</si>
  <si>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</si>
  <si>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</si>
  <si>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</si>
  <si>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</si>
  <si>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</si>
  <si>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</si>
  <si>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</si>
  <si>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</si>
  <si>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</si>
  <si>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</si>
  <si>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</si>
  <si>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</si>
  <si>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</si>
  <si>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</si>
  <si>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</si>
  <si>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</si>
  <si>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</si>
  <si>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</si>
  <si>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</si>
  <si>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</si>
  <si>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</si>
  <si>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</si>
  <si>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</si>
  <si>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</si>
  <si>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</si>
  <si>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</si>
  <si>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</si>
  <si>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</si>
  <si>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</si>
  <si>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</si>
  <si>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</si>
  <si>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</si>
  <si>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</si>
  <si>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</si>
  <si>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</si>
  <si>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</si>
  <si>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</si>
  <si>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</si>
  <si>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</si>
  <si>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</si>
  <si>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</si>
  <si>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</si>
  <si>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</si>
  <si>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</si>
  <si>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</si>
  <si>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</si>
  <si>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</si>
  <si>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</si>
  <si>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</si>
  <si>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</si>
  <si>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</si>
  <si>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</si>
  <si>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</si>
  <si>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</si>
  <si>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</si>
  <si>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</si>
  <si>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</si>
  <si>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</si>
  <si>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</si>
  <si>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</si>
  <si>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</si>
  <si>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</si>
  <si>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</si>
  <si>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</si>
  <si>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</si>
  <si>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</si>
  <si>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</si>
  <si>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</si>
  <si>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</si>
  <si>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</si>
  <si>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</si>
  <si>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</si>
  <si>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</si>
  <si>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</si>
  <si>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</si>
  <si>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</si>
  <si>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</si>
  <si>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</si>
  <si>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</si>
  <si>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</si>
  <si>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</si>
  <si>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</si>
  <si>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</si>
  <si>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</si>
  <si>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</si>
  <si>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</si>
  <si>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</si>
  <si>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</si>
  <si>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</si>
  <si>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</si>
  <si>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</si>
  <si>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</si>
  <si>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</si>
  <si>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</si>
  <si>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</si>
  <si>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</si>
  <si>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</si>
  <si>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</si>
  <si>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</si>
  <si>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</si>
  <si>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</si>
  <si>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</si>
  <si>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</si>
  <si>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</si>
  <si>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</si>
  <si>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</si>
  <si>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</si>
  <si>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</si>
  <si>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</si>
  <si>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</si>
  <si>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</si>
  <si>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</si>
  <si>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</si>
  <si>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</si>
  <si>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</si>
  <si>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</si>
  <si>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</si>
  <si>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</si>
  <si>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</si>
  <si>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</si>
  <si>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</si>
  <si>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</si>
  <si>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</si>
  <si>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</si>
  <si>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</si>
  <si>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</si>
  <si>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</si>
  <si>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</si>
  <si>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</si>
  <si>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</si>
  <si>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</si>
  <si>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</si>
  <si>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</si>
  <si>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</si>
  <si>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</si>
  <si>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</si>
  <si>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</si>
  <si>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</si>
  <si>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</si>
  <si>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</si>
  <si>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</si>
  <si>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</si>
  <si>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</si>
  <si>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</si>
  <si>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</si>
  <si>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</si>
  <si>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</si>
  <si>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</si>
  <si>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</si>
  <si>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</si>
  <si>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</si>
  <si>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</si>
  <si>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</si>
  <si>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</si>
  <si>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</si>
  <si>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</si>
  <si>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</si>
  <si>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</si>
  <si>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</si>
  <si>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</si>
  <si>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</si>
  <si>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</si>
  <si>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</si>
  <si>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</si>
  <si>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</si>
  <si>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</si>
  <si>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</si>
  <si>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</si>
  <si>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</si>
  <si>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</si>
  <si>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</si>
  <si>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</si>
  <si>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</si>
  <si>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</si>
  <si>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</si>
  <si>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</si>
  <si>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</si>
  <si>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</si>
  <si>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</si>
  <si>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</si>
  <si>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</si>
  <si>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</si>
  <si>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</si>
  <si>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</si>
  <si>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</si>
  <si>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</si>
  <si>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</si>
  <si>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</si>
  <si>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</si>
  <si>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</si>
  <si>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</si>
  <si>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</si>
  <si>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</si>
  <si>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</si>
  <si>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</si>
  <si>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</si>
  <si>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</si>
  <si>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</si>
  <si>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</si>
  <si>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</si>
  <si>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</si>
  <si>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</si>
  <si>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</si>
  <si>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</si>
  <si>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</si>
  <si>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</si>
  <si>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</si>
  <si>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</si>
  <si>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</si>
  <si>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</si>
  <si>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</si>
  <si>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</si>
  <si>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</si>
  <si>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</si>
  <si>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</si>
  <si>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</si>
  <si>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</si>
  <si>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</si>
  <si>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</si>
  <si>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</si>
  <si>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</si>
  <si>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</si>
  <si>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</si>
  <si>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</si>
  <si>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</si>
  <si>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</si>
  <si>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</si>
  <si>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</si>
  <si>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</si>
  <si>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</si>
  <si>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</si>
  <si>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</si>
  <si>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</si>
  <si>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</si>
  <si>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</si>
  <si>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</si>
  <si>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</si>
  <si>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</si>
  <si>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</si>
  <si>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</si>
  <si>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</si>
  <si>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</si>
  <si>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</si>
  <si>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</si>
  <si>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</si>
  <si>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</si>
  <si>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</si>
  <si>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</si>
  <si>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</si>
  <si>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</si>
  <si>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</si>
  <si>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</si>
  <si>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</si>
  <si>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</si>
  <si>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</si>
  <si>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</si>
  <si>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</si>
  <si>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</si>
  <si>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</si>
  <si>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</si>
  <si>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</si>
  <si>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</si>
  <si>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</si>
  <si>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</si>
  <si>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</si>
  <si>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</si>
  <si>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</si>
  <si>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</si>
  <si>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</si>
  <si>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</si>
  <si>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</si>
  <si>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</si>
  <si>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</si>
  <si>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</si>
  <si>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</si>
  <si>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</si>
  <si>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</si>
  <si>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</si>
  <si>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</si>
  <si>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</si>
  <si>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</si>
  <si>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</si>
  <si>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</si>
  <si>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</si>
  <si>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</si>
  <si>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</si>
  <si>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</si>
  <si>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</si>
  <si>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</si>
  <si>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</si>
  <si>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</si>
  <si>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</si>
  <si>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</si>
  <si>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</si>
  <si>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</si>
  <si>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</si>
  <si>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</si>
  <si>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</si>
  <si>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</si>
  <si>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</si>
  <si>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</si>
  <si>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</si>
  <si>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</si>
  <si>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</si>
  <si>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</si>
  <si>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</si>
  <si>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</si>
  <si>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</si>
  <si>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</si>
  <si>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</si>
  <si>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</si>
  <si>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</si>
  <si>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</si>
  <si>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</si>
  <si>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</si>
  <si>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</si>
  <si>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</si>
  <si>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</si>
  <si>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</si>
  <si>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</si>
  <si>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</si>
  <si>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</si>
  <si>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</si>
  <si>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</si>
  <si>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</si>
  <si>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</si>
  <si>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</si>
  <si>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</si>
  <si>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</si>
  <si>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</si>
  <si>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</si>
  <si>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</si>
  <si>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</si>
  <si>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</si>
  <si>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</si>
  <si>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</si>
  <si>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</si>
  <si>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</si>
  <si>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</si>
  <si>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</si>
  <si>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</si>
  <si>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</si>
  <si>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</si>
  <si>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</si>
  <si>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</si>
  <si>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</si>
  <si>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</si>
  <si>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</si>
  <si>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</si>
  <si>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</si>
  <si>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</si>
  <si>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</si>
  <si>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</si>
  <si>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</si>
  <si>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</si>
  <si>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</si>
  <si>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</si>
  <si>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</si>
  <si>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</si>
  <si>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</si>
  <si>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</si>
  <si>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</si>
  <si>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</si>
  <si>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</si>
  <si>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</si>
  <si>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</si>
  <si>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</si>
  <si>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</si>
  <si>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</si>
  <si>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</si>
  <si>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</si>
  <si>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</si>
  <si>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</si>
  <si>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</si>
  <si>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</si>
  <si>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</si>
  <si>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</si>
  <si>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</si>
  <si>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</si>
  <si>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</si>
  <si>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</si>
  <si>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</si>
  <si>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</si>
  <si>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</si>
  <si>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</si>
  <si>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</si>
  <si>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</si>
  <si>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</si>
  <si>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</si>
  <si>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</si>
  <si>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</si>
  <si>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</si>
  <si>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</si>
  <si>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</si>
  <si>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</si>
  <si>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</si>
  <si>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</si>
  <si>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</si>
  <si>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</si>
  <si>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</si>
  <si>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</si>
  <si>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</si>
  <si>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</si>
  <si>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</si>
  <si>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</si>
  <si>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</si>
  <si>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</si>
  <si>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</si>
  <si>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</si>
  <si>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</si>
  <si>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</si>
  <si>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</si>
  <si>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</si>
  <si>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</si>
  <si>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</si>
  <si>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</si>
  <si>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</si>
  <si>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</si>
  <si>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</si>
  <si>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</si>
  <si>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</si>
  <si>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</si>
  <si>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</si>
  <si>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</si>
  <si>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</si>
  <si>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</si>
  <si>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</si>
  <si>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</si>
  <si>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</si>
  <si>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</si>
  <si>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</si>
  <si>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</si>
  <si>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</si>
  <si>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</si>
  <si>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</si>
  <si>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</si>
  <si>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</si>
  <si>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</si>
  <si>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</si>
  <si>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</si>
  <si>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</si>
  <si>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</si>
  <si>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</si>
  <si>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</si>
  <si>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</si>
  <si>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</si>
  <si>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</si>
  <si>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</si>
  <si>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</si>
  <si>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</si>
  <si>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</si>
  <si>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</si>
  <si>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</si>
  <si>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</si>
  <si>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</si>
  <si>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</si>
  <si>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</si>
  <si>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</si>
  <si>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</si>
  <si>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</si>
  <si>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</si>
  <si>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</si>
  <si>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</si>
  <si>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</si>
  <si>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</si>
  <si>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</si>
  <si>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</si>
  <si>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</si>
  <si>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</si>
  <si>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</si>
  <si>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</si>
  <si>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</si>
  <si>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</si>
  <si>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</si>
  <si>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</si>
  <si>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</si>
  <si>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</si>
  <si>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</si>
  <si>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</si>
  <si>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</si>
  <si>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</si>
  <si>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</si>
  <si>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</si>
  <si>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</si>
  <si>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</si>
  <si>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</si>
  <si>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</si>
  <si>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</si>
  <si>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</si>
  <si>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</si>
  <si>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</si>
  <si>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</si>
  <si>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</si>
  <si>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</si>
  <si>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</si>
  <si>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</si>
  <si>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</si>
  <si>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</si>
  <si>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</si>
  <si>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</si>
  <si>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</si>
  <si>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</si>
  <si>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</si>
  <si>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</si>
  <si>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</si>
  <si>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</si>
  <si>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</si>
  <si>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</si>
  <si>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</si>
  <si>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</si>
  <si>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</si>
  <si>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</si>
  <si>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</si>
  <si>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</si>
  <si>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</si>
  <si>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</si>
  <si>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</si>
  <si>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</si>
  <si>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</si>
  <si>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</si>
  <si>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</si>
  <si>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</si>
  <si>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</si>
  <si>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</si>
  <si>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</si>
  <si>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</si>
  <si>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</si>
  <si>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</si>
  <si>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</si>
  <si>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</si>
  <si>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</si>
  <si>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</si>
  <si>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</si>
  <si>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</si>
  <si>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</si>
  <si>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</si>
  <si>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</si>
  <si>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</si>
  <si>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</si>
  <si>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</si>
  <si>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</si>
  <si>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</si>
  <si>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</si>
  <si>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</si>
  <si>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</si>
  <si>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</si>
  <si>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</si>
  <si>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</si>
  <si>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</si>
  <si>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</si>
  <si>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</si>
  <si>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</si>
  <si>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</si>
  <si>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</si>
  <si>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</si>
  <si>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</si>
  <si>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</si>
  <si>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</si>
  <si>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</si>
  <si>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</si>
  <si>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</si>
  <si>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</si>
  <si>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</si>
  <si>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</si>
  <si>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</si>
  <si>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</si>
  <si>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</si>
  <si>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</si>
  <si>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</si>
  <si>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</si>
  <si>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</si>
  <si>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</si>
  <si>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</si>
  <si>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</si>
  <si>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</si>
  <si>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</si>
  <si>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</si>
  <si>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</si>
  <si>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</si>
  <si>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</si>
  <si>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</si>
  <si>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</si>
  <si>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</si>
  <si>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</si>
  <si>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</si>
  <si>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</si>
  <si>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</si>
  <si>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</si>
  <si>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</si>
  <si>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</si>
  <si>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</si>
  <si>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</si>
  <si>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</si>
  <si>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</si>
  <si>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</si>
  <si>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</si>
  <si>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</si>
  <si>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</si>
  <si>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</si>
  <si>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</si>
  <si>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</si>
  <si>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</si>
  <si>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</si>
  <si>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</si>
  <si>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</si>
  <si>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</si>
  <si>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</si>
  <si>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</si>
  <si>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</si>
  <si>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</si>
  <si>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</si>
  <si>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</si>
  <si>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</si>
  <si>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</si>
  <si>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</si>
  <si>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</si>
  <si>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</si>
  <si>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</si>
  <si>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</si>
  <si>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</si>
  <si>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</si>
  <si>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</si>
  <si>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</si>
  <si>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</si>
  <si>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</si>
  <si>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</si>
  <si>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</si>
  <si>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</si>
  <si>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</si>
  <si>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</si>
  <si>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</si>
  <si>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</si>
  <si>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</si>
  <si>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</si>
  <si>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</si>
  <si>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</si>
  <si>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</si>
  <si>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</si>
  <si>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</si>
  <si>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</si>
  <si>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</si>
  <si>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</si>
  <si>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</si>
  <si>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</si>
  <si>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</si>
  <si>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</si>
  <si>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</si>
  <si>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</si>
  <si>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</si>
  <si>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</si>
  <si>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</si>
  <si>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</si>
  <si>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</si>
  <si>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</si>
  <si>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</si>
  <si>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</si>
  <si>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</si>
  <si>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</si>
  <si>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</si>
  <si>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</si>
  <si>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</si>
  <si>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</si>
  <si>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</si>
  <si>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</si>
  <si>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</si>
  <si>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</si>
  <si>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</si>
  <si>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</si>
  <si>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</si>
  <si>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</si>
  <si>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</si>
  <si>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</si>
  <si>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</si>
  <si>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</si>
  <si>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</si>
  <si>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</si>
  <si>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</si>
  <si>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</si>
  <si>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</si>
  <si>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</si>
  <si>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</si>
  <si>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</si>
  <si>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</si>
  <si>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</si>
  <si>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</si>
  <si>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</si>
  <si>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</si>
  <si>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</si>
  <si>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</si>
  <si>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</si>
  <si>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</si>
  <si>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</si>
  <si>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</si>
  <si>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</si>
  <si>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</si>
  <si>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</si>
  <si>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</si>
  <si>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</si>
  <si>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</si>
  <si>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</si>
  <si>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</si>
  <si>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</si>
  <si>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</si>
  <si>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</si>
  <si>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</si>
  <si>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</si>
  <si>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</si>
  <si>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</si>
  <si>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</si>
  <si>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</si>
  <si>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</si>
  <si>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</si>
  <si>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</si>
  <si>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</si>
  <si>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</si>
  <si>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</si>
  <si>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</si>
  <si>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</si>
  <si>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</si>
  <si>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</si>
  <si>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</si>
  <si>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</si>
  <si>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</si>
  <si>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</si>
  <si>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</si>
  <si>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</si>
  <si>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</si>
  <si>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</si>
  <si>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</si>
  <si>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</si>
  <si>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</si>
  <si>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</si>
  <si>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</si>
  <si>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</si>
  <si>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</si>
  <si>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</si>
  <si>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</si>
  <si>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</si>
  <si>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</si>
  <si>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</si>
  <si>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</si>
  <si>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</si>
  <si>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</si>
  <si>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</si>
  <si>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</si>
  <si>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</si>
  <si>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</si>
  <si>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</si>
  <si>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</si>
  <si>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</si>
  <si>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</si>
  <si>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</si>
  <si>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</si>
  <si>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</si>
  <si>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</si>
  <si>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</si>
  <si>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</si>
  <si>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</si>
  <si>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</si>
  <si>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</si>
  <si>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</si>
  <si>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</si>
  <si>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</si>
  <si>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</si>
  <si>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</si>
  <si>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</si>
  <si>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</si>
  <si>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</si>
  <si>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</si>
  <si>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</si>
  <si>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</si>
  <si>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</si>
  <si>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</si>
  <si>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</si>
  <si>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</si>
  <si>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</si>
  <si>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</si>
  <si>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</si>
  <si>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</si>
  <si>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</si>
  <si>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</si>
  <si>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</si>
  <si>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</si>
  <si>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</si>
  <si>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</si>
  <si>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</si>
  <si>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</si>
  <si>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</si>
  <si>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</si>
  <si>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</si>
  <si>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</si>
  <si>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</si>
  <si>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</si>
  <si>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</si>
  <si>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</si>
  <si>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</si>
  <si>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</si>
  <si>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</si>
  <si>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</si>
  <si>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</si>
  <si>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</si>
  <si>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</si>
  <si>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</si>
  <si>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</si>
  <si>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</si>
  <si>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</si>
  <si>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</si>
  <si>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</si>
  <si>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</si>
  <si>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</si>
  <si>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</si>
  <si>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</si>
  <si>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</si>
  <si>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</si>
  <si>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</si>
  <si>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</si>
  <si>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</si>
  <si>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</si>
  <si>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</si>
  <si>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</si>
  <si>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</si>
  <si>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</si>
  <si>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</si>
  <si>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</si>
  <si>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</si>
  <si>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</si>
  <si>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</si>
  <si>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</si>
  <si>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</si>
  <si>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</si>
  <si>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</si>
  <si>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</si>
  <si>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</si>
  <si>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</si>
  <si>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</si>
  <si>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</si>
  <si>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</si>
  <si>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</si>
  <si>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</si>
  <si>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</si>
  <si>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</si>
  <si>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</si>
  <si>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</si>
  <si>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</si>
  <si>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</si>
  <si>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</si>
  <si>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</si>
  <si>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</si>
  <si>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</si>
  <si>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</si>
  <si>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</si>
  <si>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</si>
  <si>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</si>
  <si>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</si>
  <si>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</si>
  <si>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</si>
  <si>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</si>
  <si>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</si>
  <si>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</si>
  <si>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</si>
  <si>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</si>
  <si>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</si>
  <si>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</si>
  <si>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</si>
  <si>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</si>
  <si>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</si>
  <si>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</si>
  <si>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</si>
  <si>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</si>
  <si>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</si>
  <si>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</si>
  <si>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</si>
  <si>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</si>
  <si>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</si>
  <si>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</si>
  <si>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</si>
  <si>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</si>
  <si>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</si>
  <si>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</si>
  <si>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</si>
  <si>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</si>
  <si>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</si>
  <si>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</si>
  <si>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</si>
  <si>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</si>
  <si>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</si>
  <si>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</si>
  <si>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</si>
  <si>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</si>
  <si>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</si>
  <si>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</si>
  <si>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</si>
  <si>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</si>
  <si>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</si>
  <si>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</si>
  <si>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</si>
  <si>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</si>
  <si>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</si>
  <si>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</si>
  <si>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</si>
  <si>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</si>
  <si>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</si>
  <si>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</si>
  <si>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</si>
  <si>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</si>
  <si>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</si>
  <si>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</si>
  <si>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</si>
  <si>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</si>
  <si>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</si>
  <si>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</si>
  <si>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</si>
  <si>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</si>
  <si>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</si>
  <si>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</si>
  <si>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</si>
  <si>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</si>
  <si>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</si>
  <si>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</si>
  <si>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</si>
  <si>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</si>
  <si>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</si>
  <si>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</si>
  <si>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</si>
  <si>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</si>
  <si>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</si>
  <si>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</si>
  <si>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</si>
  <si>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</si>
  <si>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</si>
  <si>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</si>
  <si>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</si>
  <si>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</si>
  <si>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</si>
  <si>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</si>
  <si>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</si>
  <si>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</si>
  <si>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</si>
  <si>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</si>
  <si>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</si>
  <si>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</si>
  <si>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</si>
  <si>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</si>
  <si>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</si>
  <si>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</si>
  <si>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</si>
  <si>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</si>
  <si>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</si>
  <si>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</si>
  <si>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</si>
  <si>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</si>
  <si>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</si>
  <si>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</si>
  <si>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</si>
  <si>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</si>
  <si>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</si>
  <si>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</si>
  <si>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</si>
  <si>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</si>
  <si>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</si>
  <si>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</si>
  <si>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</si>
  <si>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</si>
  <si>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</si>
  <si>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</si>
  <si>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</si>
  <si>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</si>
  <si>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</si>
  <si>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</si>
  <si>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</si>
  <si>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</si>
  <si>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</si>
  <si>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</si>
  <si>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</si>
  <si>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</si>
  <si>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</si>
  <si>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</si>
  <si>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</si>
  <si>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</si>
  <si>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</si>
  <si>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</si>
  <si>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</si>
  <si>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</si>
  <si>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</si>
  <si>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</si>
  <si>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</si>
  <si>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</si>
  <si>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</si>
  <si>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</si>
  <si>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</si>
  <si>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</si>
  <si>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</si>
  <si>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</si>
  <si>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</si>
  <si>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</si>
  <si>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</si>
  <si>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</si>
  <si>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</si>
  <si>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</si>
  <si>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</si>
  <si>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</si>
  <si>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</si>
  <si>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</si>
  <si>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</si>
  <si>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</si>
  <si>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</si>
  <si>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</si>
  <si>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</si>
  <si>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</si>
  <si>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</si>
  <si>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</si>
  <si>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</si>
  <si>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</si>
  <si>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</si>
  <si>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</si>
  <si>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</si>
  <si>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</si>
  <si>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</si>
  <si>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</si>
  <si>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</si>
  <si>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</si>
  <si>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</si>
  <si>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</si>
  <si>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</si>
  <si>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</si>
  <si>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</si>
  <si>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</si>
  <si>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</si>
  <si>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</si>
  <si>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</si>
  <si>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</si>
  <si>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</si>
  <si>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</si>
  <si>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</si>
  <si>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</si>
  <si>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</si>
  <si>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</si>
  <si>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</si>
  <si>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</si>
  <si>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</si>
  <si>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</si>
  <si>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</si>
  <si>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</si>
  <si>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</si>
  <si>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</si>
  <si>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</si>
  <si>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</si>
  <si>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</si>
  <si>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</si>
  <si>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</si>
  <si>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</si>
  <si>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</si>
  <si>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</si>
  <si>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</si>
  <si>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</si>
  <si>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</si>
  <si>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</si>
  <si>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</si>
  <si>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</si>
  <si>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</si>
  <si>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</si>
  <si>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</si>
  <si>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</si>
  <si>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</si>
  <si>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</si>
  <si>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</si>
  <si>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</si>
  <si>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</si>
  <si>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</si>
  <si>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</si>
  <si>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</si>
  <si>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</si>
  <si>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</si>
  <si>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</si>
  <si>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</si>
  <si>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</si>
  <si>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</si>
  <si>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</si>
  <si>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</si>
  <si>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</si>
  <si>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</si>
  <si>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</si>
  <si>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</si>
  <si>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</si>
  <si>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</si>
  <si>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</si>
  <si>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</si>
  <si>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</si>
  <si>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</si>
  <si>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</si>
  <si>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</si>
  <si>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</si>
  <si>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</si>
  <si>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</si>
  <si>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</si>
  <si>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</si>
  <si>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</si>
  <si>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</si>
  <si>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</si>
  <si>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</si>
  <si>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</si>
  <si>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</si>
  <si>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</si>
  <si>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</si>
  <si>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</si>
  <si>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</si>
  <si>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</si>
  <si>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</si>
  <si>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</si>
  <si>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</si>
  <si>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</si>
  <si>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</si>
  <si>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</si>
  <si>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</si>
  <si>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</si>
  <si>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</si>
  <si>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</si>
  <si>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</si>
  <si>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</si>
  <si>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</si>
  <si>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</si>
  <si>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</si>
  <si>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</si>
  <si>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</si>
  <si>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</si>
  <si>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</si>
  <si>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</si>
  <si>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</si>
  <si>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</si>
  <si>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</si>
  <si>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</si>
  <si>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</si>
  <si>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</si>
  <si>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</si>
  <si>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</si>
  <si>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</si>
  <si>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</si>
  <si>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</si>
  <si>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</si>
  <si>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</si>
  <si>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</si>
  <si>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</si>
  <si>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</si>
  <si>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</si>
  <si>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</si>
  <si>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</si>
  <si>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</si>
  <si>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</si>
  <si>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</si>
  <si>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</si>
  <si>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</si>
  <si>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</si>
  <si>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</si>
  <si>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</si>
  <si>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</si>
  <si>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</si>
  <si>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</si>
  <si>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</si>
  <si>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</si>
  <si>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</si>
  <si>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</si>
  <si>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</si>
  <si>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</si>
  <si>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</si>
  <si>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</si>
  <si>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</si>
  <si>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</si>
  <si>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</si>
  <si>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</si>
  <si>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</si>
  <si>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</si>
  <si>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</si>
  <si>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</si>
  <si>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</si>
  <si>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</si>
  <si>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</si>
  <si>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</si>
  <si>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</si>
  <si>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</si>
  <si>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</si>
  <si>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</si>
  <si>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</si>
  <si>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</si>
  <si>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</si>
  <si>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</si>
  <si>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</si>
  <si>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</si>
  <si>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</si>
  <si>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</si>
  <si>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</si>
  <si>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</si>
  <si>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</si>
  <si>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</si>
  <si>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</si>
  <si>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</si>
  <si>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</si>
  <si>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</si>
  <si>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</si>
  <si>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</si>
  <si>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</si>
  <si>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</si>
  <si>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</si>
  <si>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</si>
  <si>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</si>
  <si>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</si>
  <si>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</si>
  <si>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</si>
  <si>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</si>
  <si>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</si>
  <si>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</si>
  <si>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</si>
  <si>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</si>
  <si>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</si>
  <si>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</si>
  <si>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</si>
  <si>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</si>
  <si>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</si>
  <si>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</si>
  <si>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</si>
  <si>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</si>
  <si>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</si>
  <si>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</si>
  <si>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</si>
  <si>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</si>
  <si>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</si>
  <si>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</si>
  <si>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</si>
  <si>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</si>
  <si>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</si>
  <si>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</si>
  <si>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</si>
  <si>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</si>
  <si>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</si>
  <si>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</si>
  <si>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</si>
  <si>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</si>
  <si>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</si>
  <si>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</si>
  <si>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</si>
  <si>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</si>
  <si>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</si>
  <si>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</si>
  <si>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</si>
  <si>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</si>
  <si>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</si>
  <si>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</si>
  <si>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</si>
  <si>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</si>
  <si>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</si>
  <si>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</si>
  <si>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</si>
  <si>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</si>
  <si>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</si>
  <si>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</si>
  <si>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</si>
  <si>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</si>
  <si>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</si>
  <si>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</si>
  <si>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</si>
  <si>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</si>
  <si>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</si>
  <si>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</si>
  <si>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</si>
  <si>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</si>
  <si>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</si>
  <si>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</si>
  <si>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</si>
  <si>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</si>
  <si>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</si>
  <si>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</si>
  <si>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</si>
  <si>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</si>
  <si>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</si>
  <si>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</si>
  <si>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</si>
  <si>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</si>
  <si>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</si>
  <si>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</si>
  <si>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</si>
  <si>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</si>
  <si>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</si>
  <si>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</si>
  <si>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</si>
  <si>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</si>
  <si>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</si>
  <si>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</si>
  <si>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</si>
  <si>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</si>
  <si>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</si>
  <si>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</si>
  <si>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</si>
  <si>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</si>
  <si>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</si>
  <si>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</si>
  <si>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</si>
  <si>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</si>
  <si>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</si>
  <si>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</si>
  <si>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</si>
  <si>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</si>
  <si>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</si>
  <si>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</si>
  <si>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</si>
  <si>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</si>
  <si>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</si>
  <si>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</si>
  <si>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</si>
  <si>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</si>
  <si>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</si>
  <si>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</si>
  <si>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</si>
  <si>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</si>
  <si>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</si>
  <si>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</si>
  <si>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</si>
  <si>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</si>
  <si>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</si>
  <si>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</si>
  <si>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</si>
  <si>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</si>
  <si>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</si>
  <si>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</si>
  <si>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</si>
  <si>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</si>
  <si>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</si>
  <si>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</si>
  <si>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</si>
  <si>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</si>
  <si>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</si>
  <si>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</si>
  <si>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</si>
  <si>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</si>
  <si>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</si>
  <si>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</si>
  <si>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</si>
  <si>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</si>
  <si>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</si>
  <si>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</si>
  <si>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</si>
  <si>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</si>
  <si>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</si>
  <si>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</si>
  <si>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</si>
  <si>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</si>
  <si>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</si>
  <si>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</si>
  <si>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</si>
  <si>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</si>
  <si>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</si>
  <si>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</si>
  <si>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</si>
  <si>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</si>
  <si>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</si>
  <si>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</si>
  <si>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</si>
  <si>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</si>
  <si>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</si>
  <si>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</si>
  <si>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</si>
  <si>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</si>
  <si>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</si>
  <si>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</si>
  <si>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</si>
  <si>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</si>
  <si>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</si>
  <si>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</si>
  <si>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</si>
  <si>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</si>
  <si>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</si>
  <si>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</si>
  <si>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</si>
  <si>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</si>
  <si>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</si>
  <si>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</si>
  <si>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</si>
  <si>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</si>
  <si>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</si>
  <si>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</si>
  <si>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</si>
  <si>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</si>
  <si>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</si>
  <si>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</si>
  <si>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</si>
  <si>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</si>
  <si>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</si>
  <si>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</si>
  <si>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</si>
  <si>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</si>
  <si>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</si>
  <si>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</si>
  <si>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</si>
  <si>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</si>
  <si>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</si>
  <si>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</si>
  <si>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</si>
  <si>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</si>
  <si>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</si>
  <si>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</si>
  <si>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</si>
  <si>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</si>
  <si>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</si>
  <si>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</si>
  <si>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</si>
  <si>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</si>
  <si>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</si>
  <si>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</si>
  <si>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</si>
  <si>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</si>
  <si>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</si>
  <si>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</si>
  <si>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</si>
  <si>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</si>
  <si>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</si>
  <si>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</si>
  <si>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</si>
  <si>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</si>
  <si>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</si>
  <si>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</si>
  <si>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</si>
  <si>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</si>
  <si>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</si>
  <si>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</si>
  <si>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</si>
  <si>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</si>
  <si>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</si>
  <si>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</si>
  <si>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</si>
  <si>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</si>
  <si>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</si>
  <si>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</si>
  <si>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</si>
  <si>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</si>
  <si>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</si>
  <si>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</si>
  <si>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</si>
  <si>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</si>
  <si>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</si>
  <si>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</si>
  <si>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</si>
  <si>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</si>
  <si>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</si>
  <si>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</si>
  <si>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</si>
  <si>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</si>
  <si>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</si>
  <si>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</si>
  <si>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</si>
  <si>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</si>
  <si>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</si>
  <si>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</si>
  <si>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</si>
  <si>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</si>
  <si>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</si>
  <si>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</si>
  <si>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</si>
  <si>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</si>
  <si>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</si>
  <si>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</si>
  <si>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</si>
  <si>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</si>
  <si>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</si>
  <si>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</si>
  <si>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</si>
  <si>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</si>
  <si>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</si>
  <si>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</si>
  <si>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</si>
  <si>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</si>
  <si>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</si>
  <si>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</si>
  <si>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</si>
  <si>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</si>
  <si>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</si>
  <si>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</si>
  <si>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</si>
  <si>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</si>
  <si>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</si>
  <si>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</si>
  <si>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</si>
  <si>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</si>
  <si>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</si>
  <si>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</si>
  <si>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</si>
  <si>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</si>
  <si>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</si>
  <si>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</si>
  <si>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</si>
  <si>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</si>
  <si>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</si>
  <si>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</si>
  <si>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</si>
  <si>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</si>
  <si>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</si>
  <si>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</si>
  <si>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</si>
  <si>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</si>
  <si>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</si>
  <si>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</si>
  <si>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</si>
  <si>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</si>
  <si>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</si>
  <si>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</si>
  <si>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</si>
  <si>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</si>
  <si>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</si>
  <si>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</si>
  <si>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</si>
  <si>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</si>
  <si>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</si>
  <si>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</si>
  <si>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</si>
  <si>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</si>
  <si>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</si>
  <si>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</si>
  <si>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</si>
  <si>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</si>
  <si>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</si>
  <si>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</si>
  <si>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</si>
  <si>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</si>
  <si>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</si>
  <si>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</si>
  <si>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</si>
  <si>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</si>
  <si>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</si>
  <si>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</si>
  <si>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</si>
  <si>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</si>
  <si>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</si>
  <si>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</si>
  <si>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</si>
  <si>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</si>
  <si>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</si>
  <si>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</si>
  <si>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</si>
  <si>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</si>
  <si>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</si>
  <si>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</si>
  <si>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</si>
  <si>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</si>
  <si>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</si>
  <si>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</si>
  <si>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</si>
  <si>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</si>
  <si>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</si>
  <si>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</si>
  <si>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</si>
  <si>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</si>
  <si>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</si>
  <si>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</si>
  <si>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</si>
  <si>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</si>
  <si>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</si>
  <si>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</si>
  <si>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</si>
  <si>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</si>
  <si>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</si>
  <si>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</si>
  <si>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</si>
  <si>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</si>
  <si>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</si>
  <si>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</si>
  <si>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</si>
  <si>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</si>
  <si>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</si>
  <si>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</si>
  <si>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</si>
  <si>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</si>
  <si>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</si>
  <si>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</si>
  <si>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</si>
  <si>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</si>
  <si>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</si>
  <si>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</si>
  <si>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</si>
  <si>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</si>
  <si>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</si>
  <si>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</si>
  <si>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</si>
  <si>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</si>
  <si>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</si>
  <si>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</si>
  <si>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</si>
  <si>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</si>
  <si>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</si>
  <si>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</si>
  <si>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</si>
  <si>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</si>
  <si>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</si>
  <si>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</si>
  <si>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</si>
  <si>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</si>
  <si>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</si>
  <si>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</si>
  <si>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</si>
  <si>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</si>
  <si>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</si>
  <si>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</si>
  <si>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</si>
  <si>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</si>
  <si>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</si>
  <si>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</si>
  <si>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</si>
  <si>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</si>
  <si>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</si>
  <si>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</si>
  <si>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</si>
  <si>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</si>
  <si>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</si>
  <si>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</si>
  <si>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</si>
  <si>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</si>
  <si>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</si>
  <si>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</si>
  <si>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</si>
  <si>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</si>
  <si>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</si>
  <si>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</si>
  <si>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</si>
  <si>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</si>
  <si>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</si>
  <si>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</si>
  <si>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</si>
  <si>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</si>
  <si>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</si>
  <si>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</si>
  <si>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</si>
  <si>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</si>
  <si>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</si>
  <si>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</si>
  <si>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</si>
  <si>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</si>
  <si>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</si>
  <si>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</si>
  <si>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</si>
  <si>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</si>
  <si>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</si>
  <si>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</si>
  <si>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</si>
  <si>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</si>
  <si>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</si>
  <si>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</si>
  <si>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</si>
  <si>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</si>
  <si>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</si>
  <si>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</si>
  <si>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</si>
  <si>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</si>
  <si>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</si>
  <si>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</si>
  <si>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</si>
  <si>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</si>
  <si>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</si>
  <si>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</si>
  <si>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</si>
  <si>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</si>
  <si>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</si>
  <si>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</si>
  <si>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</si>
  <si>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</si>
  <si>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</si>
  <si>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</si>
  <si>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</si>
  <si>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</si>
  <si>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</si>
  <si>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</si>
  <si>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</si>
  <si>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</si>
  <si>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</si>
  <si>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</si>
  <si>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</si>
  <si>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</si>
  <si>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</si>
  <si>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</si>
  <si>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</si>
  <si>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</si>
  <si>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</si>
  <si>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</si>
  <si>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</si>
  <si>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</si>
  <si>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</si>
  <si>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</si>
  <si>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</si>
  <si>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</si>
  <si>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</si>
  <si>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</si>
  <si>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</si>
  <si>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</si>
  <si>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</si>
  <si>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</si>
  <si>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</si>
  <si>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</si>
  <si>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</si>
  <si>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</si>
  <si>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</si>
  <si>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</si>
  <si>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</si>
  <si>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</si>
  <si>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</si>
  <si>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</si>
  <si>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</si>
  <si>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</si>
  <si>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</si>
  <si>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</si>
  <si>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</si>
  <si>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</si>
  <si>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</si>
  <si>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</si>
  <si>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</si>
  <si>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</si>
  <si>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</si>
  <si>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</si>
  <si>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</si>
  <si>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</si>
  <si>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</si>
  <si>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</si>
  <si>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</si>
  <si>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</si>
  <si>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</si>
  <si>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</si>
  <si>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</si>
  <si>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</si>
  <si>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</si>
  <si>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</si>
  <si>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</si>
  <si>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</si>
  <si>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</si>
  <si>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</si>
  <si>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</si>
  <si>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</si>
  <si>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</si>
  <si>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</si>
  <si>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</si>
  <si>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</si>
  <si>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</si>
  <si>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</si>
  <si>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</si>
  <si>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</si>
  <si>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</si>
  <si>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</si>
  <si>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</si>
  <si>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</si>
  <si>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</si>
  <si>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</si>
  <si>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</si>
  <si>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</si>
  <si>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</si>
  <si>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</si>
  <si>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</si>
  <si>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</si>
  <si>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</si>
  <si>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</si>
  <si>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</si>
  <si>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</si>
  <si>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</si>
  <si>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</si>
  <si>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</si>
  <si>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</si>
  <si>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</si>
  <si>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</si>
  <si>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</si>
  <si>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</si>
  <si>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</si>
  <si>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</si>
  <si>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</si>
  <si>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</si>
  <si>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</si>
  <si>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</si>
  <si>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</si>
  <si>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</si>
  <si>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</si>
  <si>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</si>
  <si>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</si>
  <si>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</si>
  <si>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</si>
  <si>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</si>
  <si>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</si>
  <si>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</si>
  <si>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</si>
  <si>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</si>
  <si>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</si>
  <si>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</si>
  <si>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</si>
  <si>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</si>
  <si>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</si>
  <si>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</si>
  <si>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</si>
  <si>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</si>
  <si>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</si>
  <si>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</si>
  <si>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</si>
  <si>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</si>
  <si>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</si>
  <si>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</si>
  <si>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</si>
  <si>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</si>
  <si>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</si>
  <si>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</si>
  <si>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</si>
  <si>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</si>
  <si>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</si>
  <si>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</si>
  <si>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</si>
  <si>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</si>
  <si>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</si>
  <si>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</si>
  <si>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</si>
  <si>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</si>
  <si>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</si>
  <si>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</si>
  <si>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</si>
  <si>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</si>
  <si>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</si>
  <si>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</si>
  <si>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</si>
  <si>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</si>
  <si>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</si>
  <si>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</si>
  <si>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</si>
  <si>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</si>
  <si>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</si>
  <si>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</si>
  <si>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</si>
  <si>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</si>
  <si>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</si>
  <si>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</si>
  <si>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</si>
  <si>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</si>
  <si>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</si>
  <si>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</si>
  <si>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</si>
  <si>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</si>
  <si>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</si>
  <si>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</si>
  <si>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</si>
  <si>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</si>
  <si>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</si>
  <si>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</si>
  <si>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</si>
  <si>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</si>
  <si>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</si>
  <si>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</si>
  <si>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</si>
  <si>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</si>
  <si>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</si>
  <si>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</si>
  <si>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</si>
  <si>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</si>
  <si>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</si>
  <si>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</si>
  <si>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</si>
  <si>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</si>
  <si>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</si>
  <si>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</si>
  <si>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</si>
  <si>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</si>
  <si>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</si>
  <si>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</si>
  <si>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</si>
  <si>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</si>
  <si>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</si>
  <si>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</si>
  <si>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</si>
  <si>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</si>
  <si>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</si>
  <si>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</si>
  <si>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</si>
  <si>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</si>
  <si>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</si>
  <si>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</si>
  <si>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</si>
  <si>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</si>
  <si>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</si>
  <si>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</si>
  <si>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</si>
  <si>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</si>
  <si>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</si>
  <si>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</si>
  <si>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</si>
  <si>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</si>
  <si>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</si>
  <si>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</si>
  <si>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</si>
  <si>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</si>
  <si>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</si>
  <si>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</si>
  <si>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</si>
  <si>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</si>
  <si>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</si>
  <si>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</si>
  <si>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</si>
  <si>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</si>
  <si>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</si>
  <si>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</si>
  <si>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</si>
  <si>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</si>
  <si>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</si>
  <si>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</si>
  <si>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</si>
  <si>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</si>
  <si>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</si>
  <si>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</si>
  <si>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</si>
  <si>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</si>
  <si>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</si>
  <si>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</si>
  <si>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</si>
  <si>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</si>
  <si>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</si>
  <si>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</si>
  <si>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</si>
  <si>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</si>
  <si>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</si>
  <si>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</si>
  <si>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</si>
  <si>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</si>
  <si>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</si>
  <si>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</si>
  <si>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</si>
  <si>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</si>
  <si>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</si>
  <si>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</si>
  <si>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</si>
  <si>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</si>
  <si>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</si>
  <si>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</si>
  <si>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</si>
  <si>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</si>
  <si>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</si>
  <si>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</si>
  <si>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</si>
  <si>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</si>
  <si>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</si>
  <si>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</si>
  <si>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</si>
  <si>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</si>
  <si>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</si>
  <si>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</si>
  <si>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</si>
  <si>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</si>
  <si>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</si>
  <si>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</si>
  <si>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</si>
  <si>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</si>
  <si>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</si>
  <si>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</si>
  <si>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</si>
  <si>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</si>
  <si>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</si>
  <si>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</si>
  <si>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</si>
  <si>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</si>
  <si>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</si>
  <si>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</si>
  <si>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</si>
  <si>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</si>
  <si>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</si>
  <si>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</si>
  <si>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</si>
  <si>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</si>
  <si>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</si>
  <si>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</si>
  <si>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</si>
  <si>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</si>
  <si>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</si>
  <si>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</si>
  <si>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</si>
  <si>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</si>
  <si>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</si>
  <si>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</si>
  <si>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</si>
  <si>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</si>
  <si>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</si>
  <si>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</si>
  <si>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</si>
  <si>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</si>
  <si>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</si>
  <si>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</si>
  <si>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</si>
  <si>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</si>
  <si>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</si>
  <si>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</si>
  <si>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</si>
  <si>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</si>
  <si>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</si>
  <si>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</si>
  <si>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</si>
  <si>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</si>
  <si>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</si>
  <si>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</si>
  <si>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</si>
  <si>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</si>
  <si>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</si>
  <si>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</si>
  <si>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</si>
  <si>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</si>
  <si>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</si>
  <si>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</si>
  <si>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</si>
  <si>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</si>
  <si>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</si>
  <si>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</si>
  <si>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</si>
  <si>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</si>
  <si>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</si>
  <si>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</si>
  <si>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</si>
  <si>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</si>
  <si>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</si>
  <si>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</si>
  <si>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</si>
  <si>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</si>
  <si>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</si>
  <si>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</si>
  <si>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</si>
  <si>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</si>
  <si>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</si>
  <si>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</si>
  <si>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</si>
  <si>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</si>
  <si>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</si>
  <si>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</si>
  <si>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</si>
  <si>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</si>
  <si>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</si>
  <si>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</si>
  <si>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</si>
  <si>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</si>
  <si>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</si>
  <si>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</si>
  <si>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</si>
  <si>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</si>
  <si>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</si>
  <si>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</si>
  <si>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</si>
  <si>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</si>
  <si>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</si>
  <si>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</si>
  <si>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</si>
  <si>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</si>
  <si>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</si>
  <si>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</si>
  <si>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</si>
  <si>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</si>
  <si>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</si>
  <si>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</si>
  <si>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</si>
  <si>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</si>
  <si>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</si>
  <si>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</si>
  <si>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</si>
  <si>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</si>
  <si>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</si>
  <si>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</si>
  <si>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</si>
  <si>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</si>
  <si>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</si>
  <si>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</si>
  <si>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</si>
  <si>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</si>
  <si>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</si>
  <si>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</si>
  <si>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</si>
  <si>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</si>
  <si>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</si>
  <si>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</si>
  <si>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</si>
  <si>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</si>
  <si>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</si>
  <si>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</si>
  <si>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</si>
  <si>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</si>
  <si>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</si>
  <si>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</si>
  <si>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</si>
  <si>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</si>
  <si>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</si>
  <si>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</si>
  <si>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</si>
  <si>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</si>
  <si>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</si>
  <si>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</si>
  <si>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</si>
  <si>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</si>
  <si>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</si>
  <si>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</si>
  <si>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</si>
  <si>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</si>
  <si>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</si>
  <si>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</si>
  <si>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</si>
  <si>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</si>
  <si>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</si>
  <si>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</si>
  <si>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</si>
  <si>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</si>
  <si>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</si>
  <si>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</si>
  <si>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</si>
  <si>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</si>
  <si>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</si>
  <si>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</si>
  <si>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</si>
  <si>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</si>
  <si>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</si>
  <si>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</si>
  <si>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</si>
  <si>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</si>
  <si>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</si>
  <si>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</si>
  <si>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</si>
  <si>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</si>
  <si>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</si>
  <si>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</si>
  <si>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</si>
  <si>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</si>
  <si>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</si>
  <si>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</si>
  <si>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</si>
  <si>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</si>
  <si>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</si>
  <si>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</si>
  <si>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</si>
  <si>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</si>
  <si>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</si>
  <si>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</si>
  <si>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</si>
  <si>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</si>
  <si>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</si>
  <si>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</si>
  <si>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</si>
  <si>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</si>
  <si>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</si>
  <si>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</si>
  <si>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</si>
  <si>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</si>
  <si>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</si>
  <si>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</si>
  <si>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</si>
  <si>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</si>
  <si>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</si>
  <si>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</si>
  <si>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</si>
  <si>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</si>
  <si>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</si>
  <si>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</si>
  <si>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</si>
  <si>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</si>
  <si>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</si>
  <si>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</si>
  <si>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</si>
  <si>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</si>
  <si>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</si>
  <si>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</si>
  <si>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</si>
  <si>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</si>
  <si>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</si>
  <si>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</si>
  <si>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</si>
  <si>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</si>
  <si>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</si>
  <si>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</si>
  <si>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</si>
  <si>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</si>
  <si>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</si>
  <si>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</si>
  <si>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</si>
  <si>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</si>
  <si>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</si>
  <si>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</si>
  <si>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</si>
  <si>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</si>
  <si>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</si>
  <si>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</si>
  <si>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</si>
  <si>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</si>
  <si>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</si>
  <si>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</si>
  <si>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</si>
  <si>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</si>
  <si>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</si>
  <si>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</si>
  <si>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</si>
  <si>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</si>
  <si>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</si>
  <si>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</si>
  <si>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</si>
  <si>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</si>
  <si>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</si>
  <si>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</si>
  <si>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</si>
  <si>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</si>
  <si>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</si>
  <si>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</si>
  <si>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</si>
  <si>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</si>
  <si>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</si>
  <si>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</si>
  <si>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</si>
  <si>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</si>
  <si>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</si>
  <si>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</si>
  <si>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</si>
  <si>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</si>
  <si>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</si>
  <si>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</si>
  <si>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</si>
  <si>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</si>
  <si>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</si>
  <si>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</si>
  <si>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</si>
  <si>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</si>
  <si>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</si>
  <si>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</si>
  <si>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</si>
  <si>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</si>
  <si>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</si>
  <si>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</si>
  <si>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</si>
  <si>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</si>
  <si>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</si>
  <si>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</si>
  <si>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</si>
  <si>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</si>
  <si>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</si>
  <si>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</si>
  <si>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</si>
  <si>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</si>
  <si>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</si>
  <si>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</si>
  <si>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</si>
  <si>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</si>
  <si>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</si>
  <si>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</si>
  <si>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</si>
  <si>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</si>
  <si>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</si>
  <si>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</si>
  <si>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</si>
  <si>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</si>
  <si>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</si>
  <si>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</si>
  <si>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</si>
  <si>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</si>
  <si>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</si>
  <si>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</si>
  <si>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</si>
  <si>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</si>
  <si>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</si>
  <si>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</si>
  <si>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</si>
  <si>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</si>
  <si>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</si>
  <si>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</si>
  <si>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</si>
  <si>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</si>
  <si>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</si>
  <si>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</si>
  <si>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</si>
  <si>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</si>
  <si>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</si>
  <si>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</si>
  <si>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</si>
  <si>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</si>
  <si>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</si>
  <si>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</si>
  <si>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</si>
  <si>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</si>
  <si>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</si>
  <si>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</si>
  <si>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</si>
  <si>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</si>
  <si>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</si>
  <si>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</si>
  <si>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</si>
  <si>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</si>
  <si>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</si>
  <si>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</si>
  <si>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</si>
  <si>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</si>
  <si>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</si>
  <si>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</si>
  <si>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</si>
  <si>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</si>
  <si>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</si>
  <si>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</si>
  <si>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</si>
  <si>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</si>
  <si>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</si>
  <si>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</si>
  <si>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</si>
  <si>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</si>
  <si>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</si>
  <si>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</si>
  <si>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</si>
  <si>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</si>
  <si>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</si>
  <si>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</si>
  <si>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</si>
  <si>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</si>
  <si>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</si>
  <si>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</si>
  <si>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</si>
  <si>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</si>
  <si>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</si>
  <si>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</si>
  <si>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</si>
  <si>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</si>
  <si>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</si>
  <si>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</si>
  <si>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</si>
  <si>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</si>
  <si>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</si>
  <si>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</si>
  <si>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</si>
  <si>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</si>
  <si>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</si>
  <si>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</si>
  <si>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</si>
  <si>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</si>
  <si>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</si>
  <si>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</si>
  <si>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</si>
  <si>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</si>
  <si>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</si>
  <si>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</si>
  <si>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</si>
  <si>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</si>
  <si>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</si>
  <si>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</si>
  <si>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</si>
  <si>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</si>
  <si>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</si>
  <si>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</si>
  <si>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</si>
  <si>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</si>
  <si>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</si>
  <si>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</si>
  <si>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</si>
  <si>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</si>
  <si>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</si>
  <si>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</si>
  <si>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</si>
  <si>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</si>
  <si>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</si>
  <si>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</si>
  <si>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</si>
  <si>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</si>
  <si>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</si>
  <si>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</si>
  <si>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</si>
  <si>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</si>
  <si>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</si>
  <si>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</si>
  <si>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</si>
  <si>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</si>
  <si>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</si>
  <si>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</si>
  <si>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</si>
  <si>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</si>
  <si>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</si>
  <si>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</si>
  <si>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</si>
  <si>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</si>
  <si>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</si>
  <si>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</si>
  <si>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</si>
  <si>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</si>
  <si>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</si>
  <si>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</si>
  <si>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</si>
  <si>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</si>
  <si>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</si>
  <si>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</si>
  <si>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</si>
  <si>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</si>
  <si>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</si>
  <si>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</si>
  <si>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</si>
  <si>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</si>
  <si>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</si>
  <si>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</si>
  <si>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</si>
  <si>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</si>
  <si>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</si>
  <si>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</si>
  <si>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</si>
  <si>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</si>
  <si>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</si>
  <si>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</si>
  <si>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</si>
  <si>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</si>
  <si>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</si>
  <si>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</si>
  <si>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</si>
  <si>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</si>
  <si>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</si>
  <si>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</si>
  <si>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</si>
  <si>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</si>
  <si>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</si>
  <si>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</si>
  <si>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</si>
  <si>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</si>
  <si>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</si>
  <si>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</si>
  <si>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</si>
  <si>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</si>
  <si>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</si>
  <si>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</si>
  <si>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</si>
  <si>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</si>
  <si>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</si>
  <si>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</si>
  <si>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</si>
  <si>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</si>
  <si>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</si>
  <si>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</si>
  <si>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</si>
  <si>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</si>
  <si>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</si>
  <si>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</si>
  <si>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</si>
  <si>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</si>
  <si>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</si>
  <si>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</si>
  <si>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</si>
  <si>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</si>
  <si>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</si>
  <si>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</si>
  <si>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</si>
  <si>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</si>
  <si>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</si>
  <si>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</si>
  <si>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</si>
  <si>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</si>
  <si>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</si>
  <si>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</si>
  <si>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</si>
  <si>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</si>
  <si>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</si>
  <si>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</si>
  <si>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</si>
  <si>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</si>
  <si>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</si>
  <si>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</si>
  <si>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</si>
  <si>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</si>
  <si>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</si>
  <si>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</si>
  <si>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</si>
  <si>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</si>
  <si>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</si>
  <si>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</si>
  <si>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</si>
  <si>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</si>
  <si>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</si>
  <si>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</si>
  <si>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</si>
  <si>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</si>
  <si>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</si>
  <si>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</si>
  <si>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</si>
  <si>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</si>
  <si>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</si>
  <si>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</si>
  <si>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</si>
  <si>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</si>
  <si>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</si>
  <si>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</si>
  <si>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</si>
  <si>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</si>
  <si>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</si>
  <si>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</si>
  <si>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</si>
  <si>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</si>
  <si>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</si>
  <si>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</si>
  <si>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</si>
  <si>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</si>
  <si>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</si>
  <si>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</si>
  <si>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</si>
  <si>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</si>
  <si>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</si>
  <si>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</si>
  <si>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</si>
  <si>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</si>
  <si>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</si>
  <si>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</si>
  <si>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</si>
  <si>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</si>
  <si>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</si>
  <si>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</si>
  <si>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</si>
  <si>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</si>
  <si>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</si>
  <si>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</si>
  <si>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</si>
  <si>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</si>
  <si>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</si>
  <si>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</si>
  <si>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</si>
  <si>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</si>
  <si>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</si>
  <si>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</si>
  <si>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</si>
  <si>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</si>
  <si>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</si>
  <si>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</si>
  <si>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</si>
  <si>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</si>
  <si>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</si>
  <si>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</si>
  <si>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</si>
  <si>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</si>
  <si>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</si>
  <si>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</si>
  <si>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</si>
  <si>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</si>
  <si>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</si>
  <si>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</si>
  <si>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</si>
  <si>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</si>
  <si>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</si>
  <si>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</si>
  <si>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</si>
  <si>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</si>
  <si>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</si>
  <si>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</si>
  <si>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</si>
  <si>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</si>
  <si>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</si>
  <si>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</si>
  <si>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</si>
  <si>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</si>
  <si>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</si>
  <si>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</si>
  <si>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</si>
  <si>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</si>
  <si>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</si>
  <si>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</si>
  <si>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</si>
  <si>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</si>
  <si>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</si>
  <si>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</si>
  <si>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</si>
  <si>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</si>
  <si>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</si>
  <si>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</si>
  <si>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</si>
  <si>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</si>
  <si>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</si>
  <si>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</si>
  <si>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</si>
  <si>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</si>
  <si>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</si>
  <si>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</si>
  <si>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</si>
  <si>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</si>
  <si>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</si>
  <si>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</si>
  <si>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</si>
  <si>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</si>
  <si>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</si>
  <si>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</si>
  <si>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</si>
  <si>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</si>
  <si>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</si>
  <si>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</si>
  <si>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</si>
  <si>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</si>
  <si>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</si>
  <si>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</si>
  <si>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</si>
  <si>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</si>
  <si>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</si>
  <si>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</si>
  <si>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</si>
  <si>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</si>
  <si>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</si>
  <si>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</si>
  <si>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</si>
  <si>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</si>
  <si>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</si>
  <si>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</si>
  <si>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</si>
  <si>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</si>
  <si>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</si>
  <si>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</si>
  <si>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</si>
  <si>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</si>
  <si>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</si>
  <si>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</si>
  <si>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</si>
  <si>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</si>
  <si>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</si>
  <si>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</si>
  <si>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</si>
  <si>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</si>
  <si>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</si>
  <si>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</si>
  <si>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</si>
  <si>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</si>
  <si>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</si>
  <si>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</si>
  <si>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</si>
  <si>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</si>
  <si>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</si>
  <si>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</si>
  <si>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</si>
  <si>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</si>
  <si>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</si>
  <si>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</si>
  <si>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</si>
  <si>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</si>
  <si>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</si>
  <si>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</si>
  <si>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</si>
  <si>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</si>
  <si>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</si>
  <si>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</si>
  <si>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</si>
  <si>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</si>
  <si>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</si>
  <si>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</si>
  <si>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</si>
  <si>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</si>
  <si>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</si>
  <si>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</si>
  <si>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</si>
  <si>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</si>
  <si>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</si>
  <si>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</si>
  <si>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</si>
  <si>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</si>
  <si>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</si>
  <si>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</si>
  <si>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</si>
  <si>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</si>
  <si>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</si>
  <si>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</si>
  <si>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</si>
  <si>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</si>
  <si>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</si>
  <si>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</si>
  <si>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</si>
  <si>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</si>
  <si>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</si>
  <si>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</si>
  <si>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</si>
  <si>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</si>
  <si>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</si>
  <si>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</si>
  <si>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</si>
  <si>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</si>
  <si>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</si>
  <si>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</si>
  <si>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</si>
  <si>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</si>
  <si>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</si>
  <si>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</si>
  <si>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</si>
  <si>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</si>
  <si>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</si>
  <si>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</si>
  <si>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</si>
  <si>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</si>
  <si>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</si>
  <si>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</si>
  <si>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</si>
  <si>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</si>
  <si>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</si>
  <si>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</si>
  <si>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</si>
  <si>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</si>
  <si>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</si>
  <si>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</si>
  <si>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</si>
  <si>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</si>
  <si>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</si>
  <si>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</si>
  <si>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</si>
  <si>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</si>
  <si>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</si>
  <si>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</si>
  <si>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</si>
  <si>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</si>
  <si>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</si>
  <si>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</si>
  <si>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</si>
  <si>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</si>
  <si>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</si>
  <si>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</si>
  <si>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</si>
  <si>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</si>
  <si>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</si>
  <si>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</si>
  <si>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</si>
  <si>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</si>
  <si>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</si>
  <si>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</si>
  <si>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</si>
  <si>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</si>
  <si>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</si>
  <si>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</si>
  <si>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</si>
  <si>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</si>
  <si>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</si>
  <si>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</si>
  <si>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</si>
  <si>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</si>
  <si>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</si>
  <si>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</si>
  <si>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</si>
  <si>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</si>
  <si>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</si>
  <si>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</si>
  <si>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</si>
  <si>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</si>
  <si>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</si>
  <si>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</si>
  <si>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</si>
  <si>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</si>
  <si>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</si>
  <si>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</si>
  <si>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</si>
  <si>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</si>
  <si>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</si>
  <si>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</si>
  <si>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</si>
  <si>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</si>
  <si>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</si>
  <si>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</si>
  <si>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</si>
  <si>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</si>
  <si>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</si>
  <si>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</si>
  <si>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</si>
  <si>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</si>
  <si>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</si>
  <si>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</si>
  <si>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</si>
  <si>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</si>
  <si>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</si>
  <si>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</si>
  <si>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</si>
  <si>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</si>
  <si>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</si>
  <si>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</si>
  <si>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</si>
  <si>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</si>
  <si>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</si>
  <si>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</si>
  <si>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</si>
  <si>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</si>
  <si>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</si>
  <si>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</si>
  <si>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</si>
  <si>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</si>
  <si>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</si>
  <si>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</si>
  <si>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</si>
  <si>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</si>
  <si>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</si>
  <si>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</si>
  <si>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</si>
  <si>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</si>
  <si>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</si>
  <si>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</si>
  <si>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</si>
  <si>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</si>
  <si>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</si>
  <si>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</si>
  <si>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</si>
  <si>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</si>
  <si>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</si>
  <si>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</si>
  <si>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</si>
  <si>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</si>
  <si>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</si>
  <si>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</si>
  <si>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</si>
  <si>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</si>
  <si>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</si>
  <si>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</si>
  <si>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</si>
  <si>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</si>
  <si>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</si>
  <si>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</si>
  <si>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</si>
  <si>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</si>
  <si>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</si>
  <si>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</si>
  <si>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</si>
  <si>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</si>
  <si>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</si>
  <si>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</si>
  <si>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</si>
  <si>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</si>
  <si>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</si>
  <si>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</si>
  <si>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</si>
  <si>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</si>
  <si>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</si>
  <si>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</si>
  <si>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</si>
  <si>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</si>
  <si>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</si>
  <si>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</si>
  <si>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</si>
  <si>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</si>
  <si>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</si>
  <si>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</si>
  <si>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</si>
  <si>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</si>
  <si>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</si>
  <si>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</si>
  <si>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</si>
  <si>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</si>
  <si>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</si>
  <si>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</si>
  <si>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</si>
  <si>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</si>
  <si>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</si>
  <si>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</si>
  <si>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</si>
  <si>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</si>
  <si>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</si>
  <si>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</si>
  <si>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</si>
  <si>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</si>
  <si>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</si>
  <si>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</si>
  <si>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</si>
  <si>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</si>
  <si>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</si>
  <si>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</si>
  <si>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</si>
  <si>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</si>
  <si>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</si>
  <si>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</si>
  <si>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</si>
  <si>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</si>
  <si>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</si>
  <si>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</si>
  <si>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</si>
  <si>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</si>
  <si>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</si>
  <si>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</si>
  <si>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</si>
  <si>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</si>
  <si>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</si>
  <si>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</si>
  <si>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</si>
  <si>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</si>
  <si>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</si>
  <si>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</si>
  <si>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</si>
  <si>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</si>
  <si>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</si>
  <si>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</si>
  <si>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</si>
  <si>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</si>
  <si>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</si>
  <si>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</si>
  <si>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</si>
  <si>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</si>
  <si>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</si>
  <si>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</si>
  <si>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</si>
  <si>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</si>
  <si>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</si>
  <si>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</si>
  <si>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</si>
  <si>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</si>
  <si>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</si>
  <si>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</si>
  <si>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</si>
  <si>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</si>
  <si>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</si>
  <si>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</si>
  <si>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</si>
  <si>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</si>
  <si>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</si>
  <si>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</si>
  <si>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</si>
  <si>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</si>
  <si>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</si>
  <si>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</si>
  <si>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</si>
  <si>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</si>
  <si>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</si>
  <si>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</si>
  <si>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</si>
  <si>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</si>
  <si>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</si>
  <si>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</si>
  <si>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</si>
  <si>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</si>
  <si>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</si>
  <si>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</si>
  <si>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</si>
  <si>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</si>
  <si>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</si>
  <si>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</si>
  <si>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</si>
  <si>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</si>
  <si>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</si>
  <si>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</si>
  <si>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</si>
  <si>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</si>
  <si>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</si>
  <si>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</si>
  <si>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</si>
  <si>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</si>
  <si>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</si>
  <si>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</si>
  <si>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</si>
  <si>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</si>
  <si>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</si>
  <si>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</si>
  <si>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</si>
  <si>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</si>
  <si>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</si>
  <si>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</si>
  <si>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</si>
  <si>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</si>
  <si>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</si>
  <si>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</si>
  <si>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</si>
  <si>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</si>
  <si>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</si>
  <si>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</si>
  <si>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</si>
  <si>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</si>
  <si>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</si>
  <si>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</si>
  <si>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</si>
  <si>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</si>
  <si>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</si>
  <si>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</si>
  <si>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</si>
  <si>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</si>
  <si>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</si>
  <si>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</si>
  <si>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</si>
  <si>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</si>
  <si>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</si>
  <si>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</si>
  <si>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</si>
  <si>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</si>
  <si>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</si>
  <si>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</si>
  <si>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</si>
  <si>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</si>
  <si>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</si>
  <si>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</si>
  <si>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</si>
  <si>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</si>
  <si>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</si>
  <si>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</si>
  <si>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</si>
  <si>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</si>
  <si>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</si>
  <si>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</si>
  <si>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</si>
  <si>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</si>
  <si>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</si>
  <si>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</si>
  <si>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</si>
  <si>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</si>
  <si>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</si>
  <si>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</si>
  <si>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</si>
  <si>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</si>
  <si>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</si>
  <si>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</si>
  <si>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</si>
  <si>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</si>
  <si>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</si>
  <si>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</si>
  <si>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</si>
  <si>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</si>
  <si>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</si>
  <si>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</si>
  <si>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</si>
  <si>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</si>
  <si>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</si>
  <si>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</si>
  <si>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</si>
  <si>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</si>
  <si>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</si>
  <si>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</si>
  <si>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</si>
  <si>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</si>
  <si>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</si>
  <si>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</si>
  <si>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</si>
  <si>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</si>
  <si>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</si>
  <si>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</si>
  <si>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</si>
  <si>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</si>
  <si>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</si>
  <si>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</si>
  <si>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</si>
  <si>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</si>
  <si>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</si>
  <si>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</si>
  <si>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</si>
  <si>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</si>
  <si>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</si>
  <si>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</si>
  <si>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</si>
  <si>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</si>
  <si>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</si>
  <si>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</si>
  <si>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</si>
  <si>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</si>
  <si>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</si>
  <si>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</si>
  <si>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</si>
  <si>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</si>
  <si>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</si>
  <si>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</si>
  <si>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</si>
  <si>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</si>
  <si>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</si>
  <si>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</si>
  <si>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</si>
  <si>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</si>
  <si>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</si>
  <si>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</si>
  <si>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</si>
  <si>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</si>
  <si>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</si>
  <si>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</si>
  <si>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</si>
  <si>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</si>
  <si>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</si>
  <si>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</si>
  <si>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</si>
  <si>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</si>
  <si>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</si>
  <si>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</si>
  <si>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</si>
  <si>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</si>
  <si>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</si>
  <si>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</si>
  <si>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</si>
  <si>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</si>
  <si>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</si>
  <si>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</si>
  <si>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</si>
  <si>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</si>
  <si>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</si>
  <si>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</si>
  <si>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</si>
  <si>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</si>
  <si>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</si>
  <si>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</si>
  <si>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</si>
  <si>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</si>
  <si>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</si>
  <si>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</si>
  <si>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</si>
  <si>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</si>
  <si>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</si>
  <si>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</si>
  <si>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</si>
  <si>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</si>
  <si>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</si>
  <si>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</si>
  <si>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</si>
  <si>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</si>
  <si>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</si>
  <si>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</si>
  <si>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</si>
  <si>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</si>
  <si>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</si>
  <si>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</si>
  <si>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</si>
  <si>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</si>
  <si>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</si>
  <si>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</si>
  <si>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</si>
  <si>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</si>
  <si>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</si>
  <si>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</si>
  <si>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</si>
  <si>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</si>
  <si>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</si>
  <si>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</si>
  <si>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</si>
  <si>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</si>
  <si>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</si>
  <si>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</si>
  <si>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</si>
  <si>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</si>
  <si>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</si>
  <si>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</si>
  <si>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</si>
  <si>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</si>
  <si>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</si>
  <si>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</si>
  <si>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</si>
  <si>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</si>
  <si>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</si>
  <si>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</si>
  <si>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</si>
  <si>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</si>
  <si>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</si>
  <si>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</si>
  <si>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</si>
  <si>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</si>
  <si>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</si>
  <si>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</si>
  <si>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</si>
  <si>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</si>
  <si>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</si>
  <si>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</si>
  <si>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</si>
  <si>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</si>
  <si>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</si>
  <si>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</si>
  <si>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</si>
  <si>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</si>
  <si>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</si>
  <si>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</si>
  <si>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</si>
  <si>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</si>
  <si>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</si>
  <si>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</si>
  <si>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</si>
  <si>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</si>
  <si>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</si>
  <si>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</si>
  <si>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</si>
  <si>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</si>
  <si>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</si>
  <si>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</si>
  <si>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</si>
  <si>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</si>
  <si>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</si>
  <si>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</si>
  <si>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</si>
  <si>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</si>
  <si>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</si>
  <si>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</si>
  <si>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</si>
  <si>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</si>
  <si>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</si>
  <si>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</si>
  <si>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</si>
  <si>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</si>
  <si>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</si>
  <si>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</si>
  <si>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</si>
  <si>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</si>
  <si>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</si>
  <si>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</si>
  <si>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</si>
  <si>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</si>
  <si>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</si>
  <si>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</si>
  <si>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</si>
  <si>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</si>
  <si>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</si>
  <si>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</si>
  <si>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</si>
  <si>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</si>
  <si>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</si>
  <si>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</si>
  <si>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</si>
  <si>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</si>
  <si>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</si>
  <si>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</si>
  <si>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</si>
  <si>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</si>
  <si>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</si>
  <si>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</si>
  <si>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</si>
  <si>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</si>
  <si>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</si>
  <si>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</si>
  <si>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</si>
  <si>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</si>
  <si>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</si>
  <si>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</si>
  <si>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</si>
  <si>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</si>
  <si>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</si>
  <si>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</si>
  <si>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</si>
  <si>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</si>
  <si>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</si>
  <si>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</si>
  <si>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</si>
  <si>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</si>
  <si>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</si>
  <si>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</si>
  <si>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</si>
  <si>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</si>
  <si>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</si>
  <si>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</si>
  <si>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</si>
  <si>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</si>
  <si>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</si>
  <si>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</si>
  <si>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</si>
  <si>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</si>
  <si>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</si>
  <si>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</si>
  <si>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</si>
  <si>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</si>
  <si>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</si>
  <si>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</si>
  <si>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</si>
  <si>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</si>
  <si>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</si>
  <si>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</si>
  <si>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</si>
  <si>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</si>
  <si>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</si>
  <si>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</si>
  <si>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</si>
  <si>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</si>
  <si>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</si>
  <si>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</si>
  <si>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</si>
  <si>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</si>
  <si>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</si>
  <si>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</si>
  <si>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</si>
  <si>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</si>
  <si>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</si>
  <si>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</si>
  <si>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</si>
  <si>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</si>
  <si>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</si>
  <si>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</si>
  <si>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</si>
  <si>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</si>
  <si>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</si>
  <si>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</si>
  <si>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</si>
  <si>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</si>
  <si>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</si>
  <si>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</si>
  <si>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</si>
  <si>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</si>
  <si>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</si>
  <si>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</si>
  <si>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</si>
  <si>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</si>
  <si>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</si>
  <si>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</si>
  <si>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</si>
  <si>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</si>
  <si>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</si>
  <si>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</si>
  <si>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</si>
  <si>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</si>
  <si>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</si>
  <si>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</si>
  <si>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</si>
  <si>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</si>
  <si>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</si>
  <si>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</si>
  <si>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</si>
  <si>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</si>
  <si>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</si>
  <si>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</si>
  <si>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</si>
  <si>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</si>
  <si>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</si>
  <si>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</si>
  <si>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</si>
  <si>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</si>
  <si>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</si>
  <si>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</si>
  <si>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</si>
  <si>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</si>
  <si>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</si>
  <si>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</si>
  <si>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</si>
  <si>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</si>
  <si>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</si>
  <si>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</si>
  <si>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</si>
  <si>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</si>
  <si>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</si>
  <si>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</si>
  <si>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</si>
  <si>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</si>
  <si>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</si>
  <si>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</si>
  <si>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</si>
  <si>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</si>
  <si>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</si>
  <si>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</si>
  <si>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</si>
  <si>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</si>
  <si>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</si>
  <si>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</si>
  <si>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</si>
  <si>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</si>
  <si>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</si>
  <si>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</si>
  <si>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</si>
  <si>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</si>
  <si>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</si>
  <si>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</si>
  <si>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</si>
  <si>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</si>
  <si>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</si>
  <si>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</si>
  <si>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</si>
  <si>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</si>
  <si>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</si>
  <si>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</si>
  <si>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</si>
  <si>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</si>
  <si>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</si>
  <si>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</si>
  <si>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</si>
  <si>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</si>
  <si>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</si>
  <si>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</si>
  <si>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</si>
  <si>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</si>
  <si>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</si>
  <si>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</si>
  <si>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</si>
  <si>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</si>
  <si>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</si>
  <si>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</si>
  <si>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</si>
  <si>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</si>
  <si>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</si>
  <si>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</si>
  <si>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</si>
  <si>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</si>
  <si>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</si>
  <si>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</si>
  <si>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</si>
  <si>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</si>
  <si>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</si>
  <si>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</si>
  <si>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</si>
  <si>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</si>
  <si>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</si>
  <si>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</si>
  <si>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</si>
  <si>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</si>
  <si>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</si>
  <si>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</si>
  <si>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</si>
  <si>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</si>
  <si>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</si>
  <si>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</si>
  <si>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</si>
  <si>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</si>
  <si>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</si>
  <si>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</si>
  <si>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</si>
  <si>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</si>
  <si>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</si>
  <si>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</si>
  <si>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</si>
  <si>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</si>
  <si>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</si>
  <si>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</si>
  <si>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</si>
  <si>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</si>
  <si>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</si>
  <si>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</si>
  <si>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</si>
  <si>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</si>
  <si>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</si>
  <si>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</si>
  <si>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</si>
  <si>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</si>
  <si>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</si>
  <si>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</si>
  <si>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</si>
  <si>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</si>
  <si>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</si>
  <si>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</si>
  <si>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</si>
  <si>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</si>
  <si>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</si>
  <si>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</si>
  <si>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</si>
  <si>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</si>
  <si>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</si>
  <si>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</si>
  <si>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</si>
  <si>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</si>
  <si>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</si>
  <si>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</si>
  <si>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</si>
  <si>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</si>
  <si>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</si>
  <si>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</si>
  <si>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</si>
  <si>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</si>
  <si>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</si>
  <si>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</si>
  <si>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</si>
  <si>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</si>
  <si>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</si>
  <si>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</si>
  <si>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</si>
  <si>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</si>
  <si>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</si>
  <si>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</si>
  <si>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</si>
  <si>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</si>
  <si>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</si>
  <si>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</si>
  <si>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</si>
  <si>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</si>
  <si>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</si>
  <si>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</si>
  <si>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</si>
  <si>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</si>
  <si>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</si>
  <si>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</si>
  <si>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</si>
  <si>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</si>
  <si>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</si>
  <si>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</si>
  <si>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</si>
  <si>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</si>
  <si>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</si>
  <si>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</si>
  <si>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</si>
  <si>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</si>
  <si>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</si>
  <si>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</si>
  <si>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</si>
  <si>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</si>
  <si>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</si>
  <si>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</si>
  <si>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</si>
  <si>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</si>
  <si>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</si>
  <si>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</si>
  <si>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</si>
  <si>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</si>
  <si>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</si>
  <si>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</si>
  <si>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</si>
  <si>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</si>
  <si>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</si>
  <si>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</si>
  <si>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</si>
  <si>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</si>
  <si>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</si>
  <si>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</si>
  <si>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</si>
  <si>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</si>
  <si>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</si>
  <si>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</si>
  <si>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</si>
  <si>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</si>
  <si>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</si>
  <si>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</si>
  <si>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</si>
  <si>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</si>
  <si>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</si>
  <si>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</si>
  <si>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</si>
  <si>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</si>
  <si>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</si>
  <si>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</si>
  <si>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</si>
  <si>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</si>
  <si>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</si>
  <si>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</si>
  <si>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</si>
  <si>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</si>
  <si>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</si>
  <si>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</si>
  <si>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</si>
  <si>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</si>
  <si>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</si>
  <si>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</si>
  <si>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</si>
  <si>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</si>
  <si>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</si>
  <si>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</si>
  <si>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</si>
  <si>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</si>
  <si>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</si>
  <si>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</si>
  <si>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</si>
  <si>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</si>
  <si>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</si>
  <si>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</si>
  <si>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</si>
  <si>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</si>
  <si>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</si>
  <si>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</si>
  <si>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</si>
  <si>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</si>
  <si>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</si>
  <si>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</si>
  <si>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</si>
  <si>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</si>
  <si>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</si>
  <si>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</si>
  <si>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</si>
  <si>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</si>
  <si>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</si>
  <si>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</si>
  <si>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</si>
  <si>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</si>
  <si>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</si>
  <si>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</si>
  <si>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</si>
  <si>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</si>
  <si>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</si>
  <si>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</si>
  <si>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</si>
  <si>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</si>
  <si>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</si>
  <si>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</si>
  <si>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</si>
  <si>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</si>
  <si>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</si>
  <si>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</si>
  <si>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</si>
  <si>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</si>
  <si>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</si>
  <si>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</si>
  <si>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</si>
  <si>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</si>
  <si>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</si>
  <si>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</si>
  <si>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</si>
  <si>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</si>
  <si>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</si>
  <si>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</si>
  <si>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</si>
  <si>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</si>
  <si>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</si>
  <si>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</si>
  <si>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</si>
  <si>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</si>
  <si>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</si>
  <si>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</si>
  <si>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</si>
  <si>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</si>
  <si>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</si>
  <si>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</si>
  <si>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</si>
  <si>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</si>
  <si>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</si>
  <si>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</si>
  <si>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</si>
  <si>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</si>
  <si>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</si>
  <si>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</si>
  <si>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</si>
  <si>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</si>
  <si>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</si>
  <si>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</si>
  <si>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</si>
  <si>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</si>
  <si>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</si>
  <si>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</si>
  <si>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</si>
  <si>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</si>
  <si>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</si>
  <si>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</si>
  <si>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</si>
  <si>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</si>
  <si>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</si>
  <si>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</si>
  <si>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</si>
  <si>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</si>
  <si>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</si>
  <si>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</si>
  <si>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</si>
  <si>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</si>
  <si>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</si>
  <si>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</si>
  <si>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</si>
  <si>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</si>
  <si>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</si>
  <si>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</si>
  <si>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</si>
  <si>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</si>
  <si>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</si>
  <si>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</si>
  <si>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</si>
  <si>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</si>
  <si>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</si>
  <si>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</si>
  <si>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</si>
  <si>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</si>
  <si>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</si>
  <si>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</si>
  <si>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</si>
  <si>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</si>
  <si>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</si>
  <si>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</si>
  <si>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</si>
  <si>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</si>
  <si>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</si>
  <si>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</si>
  <si>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</si>
  <si>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</si>
  <si>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</si>
  <si>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</si>
  <si>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</si>
  <si>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</si>
  <si>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</si>
  <si>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</si>
  <si>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</si>
  <si>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</si>
  <si>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</si>
  <si>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</si>
  <si>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</si>
  <si>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</si>
  <si>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</si>
  <si>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</si>
  <si>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</si>
  <si>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</si>
  <si>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</si>
  <si>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</si>
  <si>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</si>
  <si>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</si>
  <si>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</si>
  <si>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</si>
  <si>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</si>
  <si>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</si>
  <si>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</si>
  <si>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</si>
  <si>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</si>
  <si>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</si>
  <si>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</si>
  <si>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</si>
  <si>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</si>
  <si>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</si>
  <si>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</si>
  <si>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</si>
  <si>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</si>
  <si>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</si>
  <si>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</si>
  <si>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</si>
  <si>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</si>
  <si>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</si>
  <si>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</si>
  <si>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</si>
  <si>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</si>
  <si>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</si>
  <si>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</si>
  <si>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</si>
  <si>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</si>
  <si>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</si>
  <si>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</si>
  <si>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</si>
  <si>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</si>
  <si>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</si>
  <si>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</si>
  <si>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</si>
  <si>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</si>
  <si>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</si>
  <si>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</si>
  <si>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</si>
  <si>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</si>
  <si>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</si>
  <si>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</si>
  <si>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</si>
  <si>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</si>
  <si>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</si>
  <si>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</si>
  <si>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</si>
  <si>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</si>
  <si>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</si>
  <si>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</si>
  <si>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</si>
  <si>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</si>
  <si>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</si>
  <si>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</si>
  <si>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</si>
  <si>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</si>
  <si>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</si>
  <si>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</si>
  <si>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</si>
  <si>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</si>
  <si>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</si>
  <si>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</si>
  <si>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</si>
  <si>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</si>
  <si>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</si>
  <si>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</si>
  <si>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</si>
  <si>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</si>
  <si>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</si>
  <si>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</si>
  <si>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</si>
  <si>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</si>
  <si>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</si>
  <si>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</si>
  <si>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</si>
  <si>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</si>
  <si>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</si>
  <si>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</si>
  <si>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</si>
  <si>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</si>
  <si>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</si>
  <si>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</si>
  <si>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</si>
  <si>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</si>
  <si>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</si>
  <si>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</si>
  <si>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</si>
  <si>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</si>
  <si>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</si>
  <si>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</si>
  <si>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</si>
  <si>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</si>
  <si>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</si>
  <si>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</si>
  <si>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</si>
  <si>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</si>
  <si>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</si>
  <si>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</si>
  <si>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</si>
  <si>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</si>
  <si>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</si>
  <si>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</si>
  <si>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</si>
  <si>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</si>
  <si>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</si>
  <si>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</si>
  <si>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</si>
  <si>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</si>
  <si>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</si>
  <si>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</si>
  <si>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</si>
  <si>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</si>
  <si>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</si>
  <si>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</si>
  <si>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</si>
  <si>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</si>
  <si>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</si>
  <si>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</si>
  <si>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</si>
  <si>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</si>
  <si>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</si>
  <si>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</si>
  <si>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</si>
  <si>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</si>
  <si>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</si>
  <si>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</si>
  <si>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</si>
  <si>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</si>
  <si>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</si>
  <si>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</si>
  <si>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</si>
  <si>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</si>
  <si>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</si>
  <si>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</si>
  <si>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</si>
  <si>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</si>
  <si>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</si>
  <si>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</si>
  <si>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</si>
  <si>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</si>
  <si>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</si>
  <si>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</si>
  <si>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</si>
  <si>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</si>
  <si>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</si>
  <si>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</si>
  <si>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</si>
  <si>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</si>
  <si>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</si>
  <si>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</si>
  <si>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</si>
  <si>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</si>
  <si>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</si>
  <si>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</si>
  <si>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</si>
  <si>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</si>
  <si>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</si>
  <si>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</si>
  <si>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</si>
  <si>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</si>
  <si>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</si>
  <si>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</si>
  <si>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</si>
  <si>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</si>
  <si>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</si>
  <si>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</si>
  <si>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</si>
  <si>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</si>
  <si>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</si>
  <si>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</si>
  <si>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</si>
  <si>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</si>
  <si>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</si>
  <si>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</si>
  <si>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</si>
  <si>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</si>
  <si>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</si>
  <si>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</si>
  <si>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</si>
  <si>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</si>
  <si>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</si>
  <si>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</si>
  <si>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</si>
  <si>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</si>
  <si>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</si>
  <si>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</si>
  <si>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</si>
  <si>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</si>
  <si>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</si>
  <si>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</si>
  <si>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</si>
  <si>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</si>
  <si>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</si>
  <si>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</si>
  <si>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</si>
  <si>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</si>
  <si>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</si>
  <si>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</si>
  <si>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</si>
  <si>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</si>
  <si>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</si>
  <si>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</si>
  <si>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</si>
  <si>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</si>
  <si>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</si>
  <si>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</si>
  <si>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</si>
  <si>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</si>
  <si>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</si>
  <si>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</si>
  <si>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</si>
  <si>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</si>
  <si>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</si>
  <si>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</si>
  <si>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</si>
  <si>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</si>
  <si>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</si>
  <si>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</si>
  <si>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</si>
  <si>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</si>
  <si>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</si>
  <si>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</si>
  <si>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</si>
  <si>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</si>
  <si>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</si>
  <si>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</si>
  <si>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</si>
  <si>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</si>
  <si>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</si>
  <si>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</si>
  <si>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</si>
  <si>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</si>
  <si>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</si>
  <si>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</si>
  <si>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</si>
  <si>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</si>
  <si>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</si>
  <si>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</si>
  <si>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</si>
  <si>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</si>
  <si>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</si>
  <si>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</si>
  <si>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</si>
  <si>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</si>
  <si>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</si>
  <si>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</si>
  <si>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</si>
  <si>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</si>
  <si>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</si>
  <si>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</si>
  <si>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</si>
  <si>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</si>
  <si>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</si>
  <si>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</si>
  <si>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</si>
  <si>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</si>
  <si>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</si>
  <si>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</si>
  <si>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</si>
  <si>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</si>
  <si>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</si>
  <si>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</si>
  <si>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</si>
  <si>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</si>
  <si>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</si>
  <si>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</si>
  <si>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</si>
  <si>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</si>
  <si>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</si>
  <si>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</si>
  <si>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</si>
  <si>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</si>
  <si>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</si>
  <si>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</si>
  <si>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</si>
  <si>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</si>
  <si>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</si>
  <si>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</si>
  <si>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</si>
  <si>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</si>
  <si>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</si>
  <si>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</si>
  <si>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</si>
  <si>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</si>
  <si>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</si>
  <si>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</si>
  <si>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</si>
  <si>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</si>
  <si>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</si>
  <si>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</si>
  <si>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</si>
  <si>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</si>
  <si>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</si>
  <si>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</si>
  <si>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</si>
  <si>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</si>
  <si>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</si>
  <si>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</si>
  <si>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</si>
  <si>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</si>
  <si>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</si>
  <si>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</si>
  <si>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</si>
  <si>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</si>
  <si>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</si>
  <si>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</si>
  <si>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</si>
  <si>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</si>
  <si>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</si>
  <si>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</si>
  <si>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</si>
  <si>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</si>
  <si>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</si>
  <si>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</si>
  <si>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</si>
  <si>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</si>
  <si>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</si>
  <si>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</si>
  <si>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</si>
  <si>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</si>
  <si>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</si>
  <si>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</si>
  <si>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</si>
  <si>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</si>
  <si>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</si>
  <si>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</si>
  <si>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</si>
  <si>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</si>
  <si>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</si>
  <si>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</si>
  <si>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</si>
  <si>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</si>
  <si>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</si>
  <si>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</si>
  <si>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</si>
  <si>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</si>
  <si>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</si>
  <si>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</si>
  <si>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</si>
  <si>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</si>
  <si>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</si>
  <si>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</si>
  <si>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</si>
  <si>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</si>
  <si>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</si>
  <si>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</si>
  <si>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</si>
  <si>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</si>
  <si>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</si>
  <si>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</si>
  <si>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</si>
  <si>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</si>
  <si>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</si>
  <si>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</si>
  <si>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</si>
  <si>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</si>
  <si>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</si>
  <si>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</si>
  <si>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</si>
  <si>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</si>
  <si>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</si>
  <si>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</si>
  <si>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</si>
  <si>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</si>
  <si>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</si>
  <si>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</si>
  <si>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</si>
  <si>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</si>
  <si>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</si>
  <si>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</si>
  <si>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</si>
  <si>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</si>
  <si>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</si>
  <si>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</si>
  <si>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</si>
  <si>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</si>
  <si>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</si>
  <si>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</si>
  <si>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</si>
  <si>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</si>
  <si>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</si>
  <si>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</si>
  <si>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</si>
  <si>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</si>
  <si>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</si>
  <si>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</si>
  <si>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</si>
  <si>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</si>
  <si>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</si>
  <si>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</si>
  <si>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</si>
  <si>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</si>
  <si>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</si>
  <si>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</si>
  <si>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</si>
  <si>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</si>
  <si>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</si>
  <si>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</si>
  <si>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</si>
  <si>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</si>
  <si>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</si>
  <si>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</si>
  <si>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</si>
  <si>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</si>
  <si>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</si>
  <si>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</si>
  <si>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</si>
  <si>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</si>
  <si>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</si>
  <si>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</si>
  <si>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</si>
  <si>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</si>
  <si>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</si>
  <si>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</si>
  <si>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</si>
  <si>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</si>
  <si>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</si>
  <si>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</si>
  <si>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</si>
  <si>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</si>
  <si>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</si>
  <si>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</si>
  <si>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</si>
  <si>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</si>
  <si>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</si>
  <si>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</si>
  <si>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</si>
  <si>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</si>
  <si>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</si>
  <si>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</si>
  <si>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</si>
  <si>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</si>
  <si>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</si>
  <si>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</si>
  <si>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</si>
  <si>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</si>
  <si>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</si>
  <si>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</si>
  <si>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</si>
  <si>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</si>
  <si>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</si>
  <si>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</si>
  <si>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</si>
  <si>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</si>
  <si>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</si>
  <si>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</si>
  <si>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</si>
  <si>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</si>
  <si>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</si>
  <si>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</si>
  <si>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</si>
  <si>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</si>
  <si>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</si>
  <si>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</si>
  <si>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</si>
  <si>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</si>
  <si>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</si>
  <si>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</si>
  <si>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</si>
  <si>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</si>
  <si>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</si>
  <si>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</si>
  <si>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</si>
  <si>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</si>
  <si>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</si>
  <si>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</si>
  <si>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</si>
  <si>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</si>
  <si>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</si>
  <si>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</si>
  <si>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</si>
  <si>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</si>
  <si>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</si>
  <si>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</si>
  <si>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</si>
  <si>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</si>
  <si>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</si>
  <si>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</si>
  <si>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</si>
  <si>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</si>
  <si>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</si>
  <si>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</si>
  <si>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</si>
  <si>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</si>
  <si>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</si>
  <si>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</si>
  <si>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</si>
  <si>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</si>
  <si>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</si>
  <si>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</si>
  <si>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</si>
  <si>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</si>
  <si>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</si>
  <si>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</si>
  <si>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</si>
  <si>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</si>
  <si>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</si>
  <si>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</si>
  <si>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</si>
  <si>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</si>
  <si>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</si>
  <si>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</si>
  <si>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</si>
  <si>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</si>
  <si>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</si>
  <si>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</si>
  <si>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</si>
  <si>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</si>
  <si>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</si>
  <si>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</si>
  <si>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</si>
  <si>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</si>
  <si>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</si>
  <si>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</si>
  <si>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</si>
  <si>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</si>
  <si>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</si>
  <si>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</si>
  <si>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</si>
  <si>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</si>
  <si>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</si>
  <si>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</si>
  <si>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</si>
  <si>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</si>
  <si>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</si>
  <si>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</si>
  <si>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</si>
  <si>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</si>
  <si>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</si>
  <si>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</si>
  <si>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</si>
  <si>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</si>
  <si>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</si>
  <si>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</si>
  <si>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</si>
  <si>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</si>
  <si>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</si>
  <si>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</si>
  <si>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</si>
  <si>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</si>
  <si>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</si>
  <si>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</si>
  <si>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</si>
  <si>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</si>
  <si>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</si>
  <si>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</si>
  <si>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</si>
  <si>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</si>
  <si>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</si>
  <si>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</si>
  <si>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</si>
  <si>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</si>
  <si>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</si>
  <si>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</si>
  <si>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</si>
  <si>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</si>
  <si>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</si>
  <si>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</si>
  <si>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</si>
  <si>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</si>
  <si>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</si>
  <si>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</si>
  <si>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</si>
  <si>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</si>
  <si>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</si>
  <si>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</si>
  <si>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</si>
  <si>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</si>
  <si>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</si>
  <si>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</si>
  <si>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</si>
  <si>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</si>
  <si>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</si>
  <si>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</si>
  <si>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</si>
  <si>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</si>
  <si>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</si>
  <si>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</si>
  <si>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</si>
  <si>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</si>
  <si>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</si>
  <si>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</si>
  <si>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</si>
  <si>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</si>
  <si>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</si>
  <si>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</si>
  <si>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</si>
  <si>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</si>
  <si>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</si>
  <si>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</si>
  <si>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</si>
  <si>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</si>
  <si>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</si>
  <si>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</si>
  <si>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</si>
  <si>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</si>
  <si>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</si>
  <si>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</si>
  <si>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</si>
  <si>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</si>
  <si>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</si>
  <si>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</si>
  <si>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</si>
  <si>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</si>
  <si>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</si>
  <si>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</si>
  <si>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</si>
  <si>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</si>
  <si>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</si>
  <si>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</si>
  <si>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</si>
  <si>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</si>
  <si>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</si>
  <si>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</si>
  <si>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</si>
  <si>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</si>
  <si>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</si>
  <si>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</si>
  <si>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</si>
  <si>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</si>
  <si>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</si>
  <si>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</si>
  <si>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</si>
  <si>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</si>
  <si>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</si>
  <si>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</si>
  <si>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</si>
  <si>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</si>
  <si>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</si>
  <si>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</si>
  <si>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</si>
  <si>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</si>
  <si>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</si>
  <si>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</si>
  <si>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</si>
  <si>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</si>
  <si>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</si>
  <si>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</si>
  <si>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</si>
  <si>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</si>
  <si>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</si>
  <si>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</si>
  <si>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</si>
  <si>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</si>
  <si>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</si>
  <si>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</si>
  <si>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</si>
  <si>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</si>
  <si>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</si>
  <si>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</si>
  <si>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</si>
  <si>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</si>
  <si>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</si>
  <si>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</si>
  <si>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</si>
  <si>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</si>
  <si>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</si>
  <si>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</si>
  <si>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</si>
  <si>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</si>
  <si>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</si>
  <si>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</si>
  <si>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</si>
  <si>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</si>
  <si>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</si>
  <si>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</si>
  <si>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</si>
  <si>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</si>
  <si>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</si>
  <si>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</si>
  <si>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</si>
  <si>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</si>
  <si>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</si>
  <si>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</si>
  <si>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</si>
  <si>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</si>
  <si>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</si>
  <si>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</si>
  <si>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</si>
  <si>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</si>
  <si>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</si>
  <si>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</si>
  <si>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</si>
  <si>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</si>
  <si>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</si>
  <si>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</si>
  <si>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</si>
  <si>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</si>
  <si>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</si>
  <si>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</si>
  <si>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</si>
  <si>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</si>
  <si>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</si>
  <si>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</si>
  <si>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</si>
  <si>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</si>
  <si>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</si>
  <si>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</si>
  <si>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</si>
  <si>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</si>
  <si>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</si>
  <si>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</si>
  <si>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</si>
  <si>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</si>
  <si>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</si>
  <si>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</si>
  <si>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</si>
  <si>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</si>
  <si>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</si>
  <si>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</si>
  <si>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</si>
  <si>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</si>
  <si>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</si>
  <si>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</si>
  <si>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</si>
  <si>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</si>
  <si>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</si>
  <si>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</si>
  <si>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</si>
  <si>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</si>
  <si>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</si>
  <si>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</si>
  <si>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</si>
  <si>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</si>
  <si>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</si>
  <si>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</si>
  <si>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</si>
  <si>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</si>
  <si>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</si>
  <si>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</si>
  <si>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</si>
  <si>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</si>
  <si>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</si>
  <si>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</si>
  <si>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</si>
  <si>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</si>
  <si>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</si>
  <si>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</si>
  <si>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</si>
  <si>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</si>
  <si>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</si>
  <si>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</si>
  <si>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</si>
  <si>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</si>
  <si>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</si>
  <si>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</si>
  <si>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</si>
  <si>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</si>
  <si>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</si>
  <si>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</si>
  <si>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</si>
  <si>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</si>
  <si>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</si>
  <si>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</si>
  <si>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</si>
  <si>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</si>
  <si>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</si>
  <si>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</si>
  <si>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</si>
  <si>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</si>
  <si>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</si>
  <si>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</si>
  <si>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</si>
  <si>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</si>
  <si>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</si>
  <si>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</si>
  <si>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</si>
  <si>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</si>
  <si>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</si>
  <si>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</si>
  <si>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</si>
  <si>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</si>
  <si>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</si>
  <si>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</si>
  <si>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</si>
  <si>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</si>
  <si>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</si>
  <si>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</si>
  <si>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</si>
  <si>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</si>
  <si>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</si>
  <si>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</si>
  <si>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</si>
  <si>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</si>
  <si>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</si>
  <si>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</si>
  <si>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</si>
  <si>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</si>
  <si>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</si>
  <si>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</si>
  <si>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</si>
  <si>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</si>
  <si>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</si>
  <si>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</si>
  <si>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</si>
  <si>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</si>
  <si>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</si>
  <si>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</si>
  <si>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</si>
  <si>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</si>
  <si>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</si>
  <si>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</si>
  <si>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</si>
  <si>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</si>
  <si>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</si>
  <si>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</si>
  <si>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</si>
  <si>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</si>
  <si>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</si>
  <si>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</si>
  <si>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</si>
  <si>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</si>
  <si>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</si>
  <si>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</si>
  <si>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</si>
  <si>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</si>
  <si>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</si>
  <si>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</si>
  <si>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</si>
  <si>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</si>
  <si>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</si>
  <si>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</si>
  <si>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</si>
  <si>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</si>
  <si>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</si>
  <si>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</si>
  <si>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</si>
  <si>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</si>
  <si>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</si>
  <si>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</si>
  <si>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</si>
  <si>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</si>
  <si>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</si>
  <si>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</si>
  <si>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</si>
  <si>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</si>
  <si>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</si>
  <si>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</si>
  <si>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</si>
  <si>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</si>
  <si>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</si>
  <si>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</si>
  <si>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</si>
  <si>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</si>
  <si>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</si>
  <si>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</si>
  <si>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</si>
  <si>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</si>
  <si>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</si>
  <si>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</si>
  <si>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</si>
  <si>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</si>
  <si>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</si>
  <si>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</si>
  <si>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</si>
  <si>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</si>
  <si>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</si>
  <si>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</si>
  <si>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</si>
  <si>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</si>
  <si>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</si>
  <si>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</si>
  <si>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</si>
  <si>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</si>
  <si>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</si>
  <si>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</si>
  <si>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</si>
  <si>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</si>
  <si>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</si>
  <si>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</si>
  <si>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</si>
  <si>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</si>
  <si>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</si>
  <si>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</si>
  <si>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</si>
  <si>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</si>
  <si>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</si>
  <si>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</si>
  <si>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</si>
  <si>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</si>
  <si>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</si>
  <si>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</si>
  <si>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</si>
  <si>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</si>
  <si>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</si>
  <si>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</si>
  <si>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</si>
  <si>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</si>
  <si>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</si>
  <si>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</si>
  <si>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</si>
  <si>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</si>
  <si>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</si>
  <si>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</si>
  <si>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</si>
  <si>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</si>
  <si>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</si>
  <si>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</si>
  <si>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</si>
  <si>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</si>
  <si>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</si>
  <si>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</si>
  <si>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</si>
  <si>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</si>
  <si>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</si>
  <si>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</si>
  <si>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</si>
  <si>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</si>
  <si>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</si>
  <si>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</si>
  <si>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</si>
  <si>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</si>
  <si>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</si>
  <si>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</si>
  <si>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</si>
  <si>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</si>
  <si>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</si>
  <si>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</si>
  <si>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</si>
  <si>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</si>
  <si>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</si>
  <si>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</si>
  <si>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</si>
  <si>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</si>
  <si>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</si>
  <si>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</si>
  <si>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</si>
  <si>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</si>
  <si>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</si>
  <si>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</si>
  <si>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</si>
  <si>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</si>
  <si>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</si>
  <si>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</si>
  <si>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</si>
  <si>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</si>
  <si>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</si>
  <si>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</si>
  <si>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</si>
  <si>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</si>
  <si>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</si>
  <si>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</si>
  <si>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</si>
  <si>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</si>
  <si>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</si>
  <si>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</si>
  <si>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</si>
  <si>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</si>
  <si>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</si>
  <si>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</si>
  <si>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</si>
  <si>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</si>
  <si>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</si>
  <si>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</si>
  <si>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</si>
  <si>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</si>
  <si>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</si>
  <si>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</si>
  <si>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</si>
  <si>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</si>
  <si>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</si>
  <si>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</si>
  <si>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</si>
  <si>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</si>
  <si>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</si>
  <si>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</si>
  <si>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</si>
  <si>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</si>
  <si>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</si>
  <si>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</si>
  <si>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</si>
  <si>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</si>
  <si>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</si>
  <si>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</si>
  <si>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</si>
  <si>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</si>
  <si>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</si>
  <si>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</si>
  <si>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</si>
  <si>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</si>
  <si>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</si>
  <si>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</si>
  <si>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</si>
  <si>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</si>
  <si>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</si>
  <si>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</si>
  <si>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</si>
  <si>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</si>
  <si>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</si>
  <si>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</si>
  <si>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</si>
  <si>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</si>
  <si>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</si>
  <si>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</si>
  <si>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</si>
  <si>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</si>
  <si>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</si>
  <si>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</si>
  <si>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</si>
  <si>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</si>
  <si>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</si>
  <si>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</si>
  <si>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</si>
  <si>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</si>
  <si>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</si>
  <si>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</si>
  <si>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</si>
  <si>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</si>
  <si>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</si>
  <si>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</si>
  <si>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</si>
  <si>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</si>
  <si>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</si>
  <si>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</si>
  <si>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</si>
  <si>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</si>
  <si>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</si>
  <si>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</si>
  <si>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</si>
  <si>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</si>
  <si>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</si>
  <si>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</si>
  <si>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</si>
  <si>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</si>
  <si>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</si>
  <si>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</si>
  <si>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</si>
  <si>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</si>
  <si>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</si>
  <si>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</si>
  <si>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</si>
  <si>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</si>
  <si>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</si>
  <si>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</si>
  <si>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</si>
  <si>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</si>
  <si>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</si>
  <si>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</si>
  <si>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</si>
  <si>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</si>
  <si>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</si>
  <si>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</si>
  <si>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</si>
  <si>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</si>
  <si>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</si>
  <si>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</si>
  <si>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</si>
  <si>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</si>
  <si>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</si>
  <si>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</si>
  <si>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</si>
  <si>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</si>
  <si>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</si>
  <si>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</si>
  <si>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</si>
  <si>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</si>
  <si>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</si>
  <si>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</si>
  <si>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</si>
  <si>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</si>
  <si>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</si>
  <si>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</si>
  <si>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</si>
  <si>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</si>
  <si>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</si>
  <si>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</si>
  <si>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</si>
  <si>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</si>
  <si>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</si>
  <si>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</si>
  <si>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</si>
  <si>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</si>
  <si>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</si>
  <si>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</si>
  <si>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</si>
  <si>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</si>
  <si>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</si>
  <si>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</si>
  <si>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</si>
  <si>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</si>
  <si>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</si>
  <si>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</si>
  <si>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</si>
  <si>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</si>
  <si>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</si>
  <si>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</si>
  <si>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</si>
  <si>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</si>
  <si>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</si>
  <si>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</si>
  <si>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</si>
  <si>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</si>
  <si>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</si>
  <si>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</si>
  <si>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</si>
  <si>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</si>
  <si>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</si>
  <si>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</si>
  <si>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</si>
  <si>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</si>
  <si>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</si>
  <si>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</si>
  <si>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</si>
  <si>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</si>
  <si>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</si>
  <si>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</si>
  <si>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</si>
  <si>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</si>
  <si>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</si>
  <si>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</si>
  <si>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</si>
  <si>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</si>
  <si>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</si>
  <si>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</si>
  <si>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</si>
  <si>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</si>
  <si>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</si>
  <si>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</si>
  <si>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</si>
  <si>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</si>
  <si>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</si>
  <si>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</si>
  <si>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</si>
  <si>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</si>
  <si>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</si>
  <si>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</si>
  <si>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</si>
  <si>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</si>
  <si>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</si>
  <si>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</si>
  <si>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</si>
  <si>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</si>
  <si>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</si>
  <si>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</si>
  <si>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</si>
  <si>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</si>
  <si>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</si>
  <si>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</si>
  <si>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</si>
  <si>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</si>
  <si>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</si>
  <si>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</si>
  <si>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</si>
  <si>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</si>
  <si>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</si>
  <si>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</si>
  <si>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</si>
  <si>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</si>
  <si>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</si>
  <si>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</si>
  <si>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</si>
  <si>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</si>
  <si>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</si>
  <si>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</si>
  <si>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</si>
  <si>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</si>
  <si>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</si>
  <si>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</si>
  <si>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</si>
  <si>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</si>
  <si>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</si>
  <si>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</si>
  <si>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</si>
  <si>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</si>
  <si>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</si>
  <si>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</si>
  <si>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</si>
  <si>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</si>
  <si>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</si>
  <si>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</si>
  <si>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</si>
  <si>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</si>
  <si>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</si>
  <si>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</si>
  <si>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</si>
  <si>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</si>
  <si>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</si>
  <si>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</si>
  <si>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</si>
  <si>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</si>
  <si>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</si>
  <si>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</si>
  <si>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</si>
  <si>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</si>
  <si>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</si>
  <si>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</si>
  <si>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</si>
  <si>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</si>
  <si>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</si>
  <si>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</si>
  <si>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</si>
  <si>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</si>
  <si>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</si>
  <si>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</si>
  <si>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</si>
  <si>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</si>
  <si>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</si>
  <si>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</si>
  <si>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</si>
  <si>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</si>
  <si>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</si>
  <si>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</si>
  <si>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</si>
  <si>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</si>
  <si>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</si>
  <si>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</si>
  <si>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</si>
  <si>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</si>
  <si>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</si>
  <si>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</si>
  <si>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</si>
  <si>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</si>
  <si>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</si>
  <si>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</si>
  <si>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</si>
  <si>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</si>
  <si>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</si>
  <si>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</si>
  <si>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</si>
  <si>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</si>
  <si>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</si>
  <si>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</si>
  <si>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</si>
  <si>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</si>
  <si>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</si>
  <si>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</si>
  <si>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</si>
  <si>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</si>
  <si>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</si>
  <si>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</si>
  <si>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</si>
  <si>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</si>
  <si>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</si>
  <si>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</si>
  <si>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</si>
  <si>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</si>
  <si>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</si>
  <si>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</si>
  <si>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</si>
  <si>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</si>
  <si>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</si>
  <si>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</si>
  <si>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</si>
  <si>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</si>
  <si>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</si>
  <si>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</si>
  <si>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</si>
  <si>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</si>
  <si>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</si>
  <si>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</si>
  <si>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</si>
  <si>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</si>
  <si>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</si>
  <si>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</si>
  <si>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</si>
  <si>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</si>
  <si>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</si>
  <si>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</si>
  <si>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</si>
  <si>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</si>
  <si>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</si>
  <si>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</si>
  <si>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</si>
  <si>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</si>
  <si>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</si>
  <si>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</si>
  <si>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</si>
  <si>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</si>
  <si>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</si>
  <si>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</si>
  <si>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</si>
  <si>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</si>
  <si>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</si>
  <si>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</si>
  <si>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</si>
  <si>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</si>
  <si>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</si>
  <si>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</si>
  <si>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</si>
  <si>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</si>
  <si>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</si>
  <si>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</si>
  <si>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</si>
  <si>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</si>
  <si>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</si>
  <si>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</si>
  <si>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</si>
  <si>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</si>
  <si>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</si>
  <si>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</si>
  <si>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</si>
  <si>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</si>
  <si>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</si>
  <si>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</si>
  <si>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</si>
  <si>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</si>
  <si>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</si>
  <si>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</si>
  <si>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</si>
  <si>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</si>
  <si>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</si>
  <si>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</si>
  <si>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</si>
  <si>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</si>
  <si>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</si>
  <si>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</si>
  <si>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</si>
  <si>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</si>
  <si>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</si>
  <si>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</si>
  <si>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</si>
  <si>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</si>
  <si>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</si>
  <si>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</si>
  <si>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</si>
  <si>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</si>
  <si>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</si>
  <si>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</si>
  <si>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</si>
  <si>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</si>
  <si>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</si>
  <si>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</si>
  <si>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</si>
  <si>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</si>
  <si>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</si>
  <si>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</si>
  <si>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</si>
  <si>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</si>
  <si>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</si>
  <si>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</si>
  <si>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</si>
  <si>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</si>
  <si>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</si>
  <si>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</si>
  <si>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</si>
  <si>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</si>
  <si>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</si>
  <si>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</si>
  <si>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</si>
  <si>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</si>
  <si>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</si>
  <si>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</si>
  <si>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</si>
  <si>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</si>
  <si>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</si>
  <si>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</si>
  <si>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</si>
  <si>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</si>
  <si>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</si>
  <si>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</si>
  <si>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</si>
  <si>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</si>
  <si>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</si>
  <si>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</si>
  <si>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</si>
  <si>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</si>
  <si>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</si>
  <si>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</si>
  <si>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</si>
  <si>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</si>
  <si>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</si>
  <si>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</si>
  <si>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</si>
  <si>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</si>
  <si>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</si>
  <si>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</si>
  <si>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</si>
  <si>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</si>
  <si>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</si>
  <si>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</si>
  <si>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</si>
  <si>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</si>
  <si>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</si>
  <si>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</si>
  <si>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</si>
  <si>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</si>
  <si>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</si>
  <si>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</si>
  <si>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</si>
  <si>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</si>
  <si>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</si>
  <si>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</si>
  <si>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</si>
  <si>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</si>
  <si>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</si>
  <si>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</si>
  <si>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</si>
  <si>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</si>
  <si>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</si>
  <si>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</si>
  <si>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</si>
  <si>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</si>
  <si>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</si>
  <si>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</si>
  <si>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</si>
  <si>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</si>
  <si>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</si>
  <si>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</si>
  <si>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</si>
  <si>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</si>
  <si>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</si>
  <si>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</si>
  <si>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</si>
  <si>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</si>
  <si>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</si>
  <si>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</si>
  <si>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</si>
  <si>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</si>
  <si>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</si>
  <si>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</si>
  <si>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</si>
  <si>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</si>
  <si>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</si>
  <si>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</si>
  <si>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</si>
  <si>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</si>
  <si>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</si>
  <si>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</si>
  <si>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</si>
  <si>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</si>
  <si>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</si>
  <si>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</si>
  <si>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</si>
  <si>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</si>
  <si>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</si>
  <si>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</si>
  <si>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</si>
  <si>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</si>
  <si>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</si>
  <si>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</si>
  <si>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</si>
  <si>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</si>
  <si>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</si>
  <si>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</si>
  <si>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</si>
  <si>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</si>
  <si>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</si>
  <si>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</si>
  <si>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</si>
  <si>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</si>
  <si>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</si>
  <si>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</si>
  <si>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</si>
  <si>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</si>
  <si>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</si>
  <si>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</si>
  <si>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</si>
  <si>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</si>
  <si>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</si>
  <si>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</si>
  <si>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</si>
  <si>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</si>
  <si>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</si>
  <si>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</si>
  <si>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</si>
  <si>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</si>
  <si>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</si>
  <si>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</si>
  <si>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</si>
  <si>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</si>
  <si>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</si>
  <si>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</si>
  <si>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</si>
  <si>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</si>
  <si>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</si>
  <si>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</si>
  <si>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</si>
  <si>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</si>
  <si>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</si>
  <si>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</si>
  <si>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</si>
  <si>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</si>
  <si>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</si>
  <si>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</si>
  <si>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</si>
  <si>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</si>
  <si>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</si>
  <si>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</si>
  <si>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</si>
  <si>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</si>
  <si>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</si>
  <si>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</si>
  <si>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</si>
  <si>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</si>
  <si>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</si>
  <si>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</si>
  <si>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</si>
  <si>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</si>
  <si>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</si>
  <si>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</si>
  <si>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</si>
  <si>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</si>
  <si>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</si>
  <si>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</si>
  <si>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</si>
  <si>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</si>
  <si>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</si>
  <si>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</si>
  <si>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</si>
  <si>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</si>
  <si>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</si>
  <si>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</si>
  <si>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</si>
  <si>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</si>
  <si>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</si>
  <si>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</si>
  <si>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</si>
  <si>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</si>
  <si>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</si>
  <si>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</si>
  <si>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</si>
  <si>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</si>
  <si>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</si>
  <si>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</si>
  <si>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</si>
  <si>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</si>
  <si>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</si>
  <si>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</si>
  <si>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</si>
  <si>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</si>
  <si>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</si>
  <si>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</si>
  <si>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</si>
  <si>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</si>
  <si>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</si>
  <si>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</si>
  <si>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</si>
  <si>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</si>
  <si>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</si>
  <si>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</si>
  <si>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</si>
  <si>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</si>
  <si>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</si>
  <si>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</si>
  <si>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</si>
  <si>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</si>
  <si>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</si>
  <si>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</si>
  <si>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</si>
  <si>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</si>
  <si>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</si>
  <si>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</si>
  <si>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</si>
  <si>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</si>
  <si>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</si>
  <si>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</si>
  <si>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</si>
  <si>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</si>
  <si>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</si>
  <si>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</si>
  <si>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</si>
  <si>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</si>
  <si>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</si>
  <si>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</si>
  <si>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</si>
  <si>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</si>
  <si>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</si>
  <si>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</si>
  <si>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</si>
  <si>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</si>
  <si>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</si>
  <si>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</si>
  <si>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</si>
  <si>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</si>
  <si>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</si>
  <si>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</si>
  <si>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</si>
  <si>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</si>
  <si>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</si>
  <si>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</si>
  <si>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</si>
  <si>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</si>
  <si>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</si>
  <si>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</si>
  <si>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</si>
  <si>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</si>
  <si>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</si>
  <si>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</si>
  <si>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</si>
  <si>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</si>
  <si>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</si>
  <si>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</si>
  <si>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</si>
  <si>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</si>
  <si>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</si>
  <si>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</si>
  <si>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</si>
  <si>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</si>
  <si>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</si>
  <si>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</si>
  <si>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</si>
  <si>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</si>
  <si>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</si>
  <si>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</si>
  <si>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</si>
  <si>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</si>
  <si>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</si>
  <si>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</si>
  <si>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</si>
  <si>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</si>
  <si>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</si>
  <si>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</si>
  <si>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</si>
  <si>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</si>
  <si>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</si>
  <si>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</si>
  <si>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</si>
  <si>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</si>
  <si>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</si>
  <si>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</si>
  <si>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</si>
  <si>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</si>
  <si>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</si>
  <si>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</si>
  <si>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</si>
  <si>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</si>
  <si>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</si>
  <si>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</si>
  <si>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</si>
  <si>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</si>
  <si>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</si>
  <si>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</si>
  <si>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</si>
  <si>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</si>
  <si>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</si>
  <si>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</si>
  <si>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</si>
  <si>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</si>
  <si>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</si>
  <si>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</si>
  <si>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</si>
  <si>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</si>
  <si>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</si>
  <si>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</si>
  <si>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</si>
  <si>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</si>
  <si>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</si>
  <si>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</si>
  <si>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</si>
  <si>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</si>
  <si>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</si>
  <si>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</si>
  <si>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</si>
  <si>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</si>
  <si>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</si>
  <si>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</si>
  <si>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</si>
  <si>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</si>
  <si>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</si>
  <si>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</si>
  <si>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</si>
  <si>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</si>
  <si>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</si>
  <si>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</si>
  <si>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</si>
  <si>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</si>
  <si>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</si>
  <si>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</si>
  <si>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</si>
  <si>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</si>
  <si>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</si>
  <si>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</si>
  <si>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</si>
  <si>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</si>
  <si>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</si>
  <si>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</si>
  <si>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</si>
  <si>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</si>
  <si>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</si>
  <si>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</si>
  <si>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</si>
  <si>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</si>
  <si>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</si>
  <si>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</si>
  <si>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</si>
  <si>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</si>
  <si>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</si>
  <si>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</si>
  <si>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</si>
  <si>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</si>
  <si>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</si>
  <si>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</si>
  <si>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</si>
  <si>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</si>
  <si>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</si>
  <si>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</si>
  <si>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</si>
  <si>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</si>
  <si>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</si>
  <si>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</si>
  <si>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</si>
  <si>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</si>
  <si>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</si>
  <si>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</si>
  <si>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</si>
  <si>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</si>
  <si>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</si>
  <si>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</si>
  <si>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</si>
  <si>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</si>
  <si>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</si>
  <si>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</si>
  <si>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</si>
  <si>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</si>
  <si>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</si>
  <si>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</si>
  <si>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</si>
  <si>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</si>
  <si>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</si>
  <si>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</si>
  <si>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</si>
  <si>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</si>
  <si>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</si>
  <si>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</si>
  <si>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</si>
  <si>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</si>
  <si>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</si>
  <si>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</si>
  <si>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</si>
  <si>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</si>
  <si>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</si>
  <si>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</si>
  <si>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</si>
  <si>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</si>
  <si>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</si>
  <si>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</si>
  <si>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</si>
  <si>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</si>
  <si>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</si>
  <si>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</si>
  <si>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</si>
  <si>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</si>
  <si>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</si>
  <si>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</si>
  <si>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</si>
  <si>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</si>
  <si>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</si>
  <si>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</si>
  <si>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</si>
  <si>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</si>
  <si>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</si>
  <si>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</si>
  <si>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</si>
  <si>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</si>
  <si>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</si>
  <si>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</si>
  <si>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</si>
  <si>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</si>
  <si>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</si>
  <si>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</si>
  <si>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</si>
  <si>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</si>
  <si>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</si>
  <si>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</si>
  <si>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</si>
  <si>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</si>
  <si>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</si>
  <si>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</si>
  <si>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</si>
  <si>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</si>
  <si>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</si>
  <si>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</si>
  <si>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</si>
  <si>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</si>
  <si>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</si>
  <si>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</si>
  <si>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</si>
  <si>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</si>
  <si>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</si>
  <si>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</si>
  <si>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</si>
  <si>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</si>
  <si>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</si>
  <si>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</si>
  <si>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</si>
  <si>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</si>
  <si>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</si>
  <si>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</si>
  <si>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</si>
  <si>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</si>
  <si>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</si>
  <si>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</si>
  <si>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</si>
  <si>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</si>
  <si>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</si>
  <si>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</si>
  <si>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</si>
  <si>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</si>
  <si>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</si>
  <si>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</si>
  <si>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</si>
  <si>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</si>
  <si>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</si>
  <si>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</si>
  <si>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</si>
  <si>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</si>
  <si>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</si>
  <si>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</si>
  <si>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</si>
  <si>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</si>
  <si>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</si>
  <si>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</si>
  <si>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</si>
  <si>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</si>
  <si>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</si>
  <si>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</si>
  <si>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</si>
  <si>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</si>
  <si>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</si>
  <si>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</si>
  <si>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</si>
  <si>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</si>
  <si>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</si>
  <si>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</si>
  <si>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</si>
  <si>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</si>
  <si>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</si>
  <si>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</si>
  <si>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</si>
  <si>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</si>
  <si>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</si>
  <si>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</si>
  <si>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</si>
  <si>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</si>
  <si>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</si>
  <si>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</si>
  <si>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</si>
  <si>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</si>
  <si>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</si>
  <si>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</si>
  <si>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</si>
  <si>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</si>
  <si>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</si>
  <si>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</si>
  <si>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</si>
  <si>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</si>
  <si>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</si>
  <si>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</si>
  <si>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</si>
  <si>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</si>
  <si>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</si>
  <si>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</si>
  <si>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</si>
  <si>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</si>
  <si>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</si>
  <si>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</si>
  <si>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</si>
  <si>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</si>
  <si>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</si>
  <si>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</si>
  <si>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</si>
  <si>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</si>
  <si>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</si>
  <si>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</si>
  <si>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</si>
  <si>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</si>
  <si>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</si>
  <si>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</si>
  <si>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</si>
  <si>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</si>
  <si>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</si>
  <si>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</si>
  <si>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</si>
  <si>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</si>
  <si>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</si>
  <si>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</si>
  <si>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</si>
  <si>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</si>
  <si>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</si>
  <si>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</si>
  <si>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</si>
  <si>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</si>
  <si>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</si>
  <si>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</si>
  <si>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</si>
  <si>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</si>
  <si>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</si>
  <si>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</si>
  <si>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</si>
  <si>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</si>
  <si>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</si>
  <si>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</si>
  <si>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</si>
  <si>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</si>
  <si>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</si>
  <si>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</si>
  <si>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</si>
  <si>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</si>
  <si>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</si>
  <si>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</si>
  <si>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</si>
  <si>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</si>
  <si>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</si>
  <si>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</si>
  <si>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</si>
  <si>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</si>
  <si>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</si>
  <si>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</si>
  <si>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</si>
  <si>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</si>
  <si>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</si>
  <si>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</si>
  <si>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</si>
  <si>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</si>
  <si>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</si>
  <si>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</si>
  <si>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</si>
  <si>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</si>
  <si>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</si>
  <si>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</si>
  <si>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</si>
  <si>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</si>
  <si>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</si>
  <si>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</si>
  <si>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</si>
  <si>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</si>
  <si>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</si>
  <si>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</si>
  <si>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</si>
  <si>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</si>
  <si>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</si>
  <si>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</si>
  <si>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</si>
  <si>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</si>
  <si>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</si>
  <si>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</si>
  <si>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</si>
  <si>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</si>
  <si>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</si>
  <si>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</si>
  <si>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</si>
  <si>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</si>
  <si>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</si>
  <si>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</si>
  <si>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</si>
  <si>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</si>
  <si>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</si>
  <si>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</si>
  <si>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</si>
  <si>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</si>
  <si>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</si>
  <si>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</si>
  <si>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</si>
  <si>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</si>
  <si>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</si>
  <si>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</si>
  <si>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</si>
  <si>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</si>
  <si>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</si>
  <si>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</si>
  <si>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</si>
  <si>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</si>
  <si>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</si>
  <si>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</si>
  <si>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</si>
  <si>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</si>
  <si>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</si>
  <si>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</si>
  <si>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</si>
  <si>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</si>
  <si>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</si>
  <si>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</si>
  <si>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</si>
  <si>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</si>
  <si>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</si>
  <si>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</si>
  <si>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</si>
  <si>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</si>
  <si>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</si>
  <si>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</si>
  <si>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</si>
  <si>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</si>
  <si>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</si>
  <si>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</si>
  <si>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</si>
  <si>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</si>
  <si>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</si>
  <si>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</si>
  <si>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</si>
  <si>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</si>
  <si>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</si>
  <si>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</si>
  <si>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</si>
  <si>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</si>
  <si>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</si>
  <si>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</si>
  <si>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</si>
  <si>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</si>
  <si>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</si>
  <si>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</si>
  <si>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</si>
  <si>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</si>
  <si>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</si>
  <si>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</si>
  <si>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</si>
  <si>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</si>
  <si>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</si>
  <si>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</si>
  <si>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</si>
  <si>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</si>
  <si>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</si>
  <si>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</si>
  <si>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</si>
  <si>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</si>
  <si>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</si>
  <si>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</si>
  <si>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</si>
  <si>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</si>
  <si>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</si>
  <si>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</si>
  <si>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</si>
  <si>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</si>
  <si>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</si>
  <si>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</si>
  <si>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</si>
  <si>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</si>
  <si>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</si>
  <si>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</si>
  <si>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</si>
  <si>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</si>
  <si>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</si>
  <si>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</si>
  <si>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</si>
  <si>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</si>
  <si>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</si>
  <si>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</si>
  <si>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</si>
  <si>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</si>
  <si>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</si>
  <si>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</si>
  <si>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</si>
  <si>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</si>
  <si>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</si>
  <si>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</si>
  <si>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</si>
  <si>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</si>
  <si>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</si>
  <si>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</si>
  <si>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</si>
  <si>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</si>
  <si>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</si>
  <si>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</si>
  <si>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</si>
  <si>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</si>
  <si>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</si>
  <si>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</si>
  <si>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</si>
  <si>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</si>
  <si>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</si>
  <si>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</si>
  <si>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</si>
  <si>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</si>
  <si>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</si>
  <si>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</si>
  <si>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</si>
  <si>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</si>
  <si>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</si>
  <si>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</si>
  <si>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</si>
  <si>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</si>
  <si>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</si>
  <si>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</si>
  <si>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</si>
  <si>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</si>
  <si>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</si>
  <si>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</si>
  <si>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</si>
  <si>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</si>
  <si>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</si>
  <si>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</si>
  <si>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</si>
  <si>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</si>
  <si>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</si>
  <si>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</si>
  <si>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</si>
  <si>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</si>
  <si>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</si>
  <si>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</si>
  <si>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</si>
  <si>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</si>
  <si>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</si>
  <si>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</si>
  <si>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</si>
  <si>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</si>
  <si>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</si>
  <si>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</si>
  <si>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</si>
  <si>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</si>
  <si>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</si>
  <si>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</si>
  <si>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</si>
  <si>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</si>
  <si>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</si>
  <si>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</si>
  <si>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</si>
  <si>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</si>
  <si>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</si>
  <si>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</si>
  <si>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</si>
  <si>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</si>
  <si>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</si>
  <si>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</si>
  <si>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</si>
  <si>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</si>
  <si>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</si>
  <si>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</si>
  <si>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</si>
  <si>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</si>
  <si>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</si>
  <si>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</si>
  <si>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</si>
  <si>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</si>
  <si>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</si>
  <si>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</si>
  <si>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</si>
  <si>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</si>
  <si>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</si>
  <si>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</si>
  <si>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</si>
  <si>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</si>
  <si>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</si>
  <si>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</si>
  <si>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</si>
  <si>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</si>
  <si>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</si>
  <si>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</si>
  <si>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</si>
  <si>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</si>
  <si>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</si>
  <si>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</si>
  <si>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</si>
  <si>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</si>
  <si>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</si>
  <si>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</si>
  <si>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</si>
  <si>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</si>
  <si>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</si>
  <si>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</si>
  <si>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</si>
  <si>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</si>
  <si>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</si>
  <si>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</si>
  <si>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</si>
  <si>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</si>
  <si>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</si>
  <si>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</si>
  <si>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</si>
  <si>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</si>
  <si>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</si>
  <si>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</si>
  <si>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</si>
  <si>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</si>
  <si>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</si>
  <si>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</si>
  <si>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</si>
  <si>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</si>
  <si>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</si>
  <si>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</si>
  <si>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</si>
  <si>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</si>
  <si>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</si>
  <si>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</si>
  <si>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</si>
  <si>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</si>
  <si>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</si>
  <si>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</si>
  <si>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</si>
  <si>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</si>
  <si>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</si>
  <si>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</si>
  <si>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</si>
  <si>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</si>
  <si>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</si>
  <si>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</si>
  <si>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</si>
  <si>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</si>
  <si>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</si>
  <si>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</si>
  <si>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</si>
  <si>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</si>
  <si>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</si>
  <si>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</si>
  <si>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</si>
  <si>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</si>
  <si>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</si>
  <si>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</si>
  <si>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</si>
  <si>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</si>
  <si>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</si>
  <si>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</si>
  <si>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</si>
  <si>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</si>
  <si>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</si>
  <si>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</si>
  <si>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</si>
  <si>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</si>
  <si>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</si>
  <si>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</si>
  <si>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</si>
  <si>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</si>
  <si>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</si>
  <si>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</si>
  <si>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</si>
  <si>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</si>
  <si>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</si>
  <si>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</si>
  <si>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</si>
  <si>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</si>
  <si>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</si>
  <si>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</si>
  <si>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</si>
  <si>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</si>
  <si>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</si>
  <si>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</si>
  <si>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</si>
  <si>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</si>
  <si>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</si>
  <si>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</si>
  <si>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</si>
  <si>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</si>
  <si>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</si>
  <si>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</si>
  <si>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</si>
  <si>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</si>
  <si>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</si>
  <si>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</si>
  <si>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</si>
  <si>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</si>
  <si>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</si>
  <si>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</si>
  <si>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</si>
  <si>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</si>
  <si>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</si>
  <si>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</si>
  <si>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</si>
  <si>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</si>
  <si>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</si>
  <si>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</si>
  <si>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</si>
  <si>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</si>
  <si>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</si>
  <si>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</si>
  <si>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</si>
  <si>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</si>
  <si>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</si>
  <si>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</si>
  <si>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</si>
  <si>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</si>
  <si>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</si>
  <si>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</si>
  <si>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</si>
  <si>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</si>
  <si>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</si>
  <si>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</si>
  <si>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</si>
  <si>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</si>
  <si>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</si>
  <si>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</si>
  <si>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</si>
  <si>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</si>
  <si>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</si>
  <si>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</si>
  <si>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</si>
  <si>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</si>
  <si>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</si>
  <si>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</si>
  <si>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</si>
  <si>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</si>
  <si>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</si>
  <si>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</si>
  <si>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</si>
  <si>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</si>
  <si>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</si>
  <si>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</si>
  <si>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</si>
  <si>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</si>
  <si>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</si>
  <si>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</si>
  <si>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</si>
  <si>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</si>
  <si>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</si>
  <si>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</si>
  <si>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</si>
  <si>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</si>
  <si>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</si>
  <si>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</si>
  <si>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</si>
  <si>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</si>
  <si>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</si>
  <si>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</si>
  <si>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</si>
  <si>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</si>
  <si>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</si>
  <si>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</si>
  <si>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</si>
  <si>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</si>
  <si>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</si>
  <si>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</si>
  <si>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</si>
  <si>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</si>
  <si>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</si>
  <si>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</si>
  <si>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</si>
  <si>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</si>
  <si>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</si>
  <si>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</si>
  <si>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</si>
  <si>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</si>
  <si>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</si>
  <si>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</si>
  <si>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</si>
  <si>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</si>
  <si>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</si>
  <si>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</si>
  <si>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</si>
  <si>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</si>
  <si>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</si>
  <si>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</si>
  <si>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</si>
  <si>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</si>
  <si>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</si>
  <si>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</si>
  <si>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</si>
  <si>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</si>
  <si>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</si>
  <si>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</si>
  <si>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</si>
  <si>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</si>
  <si>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</si>
  <si>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</si>
  <si>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</si>
  <si>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</si>
  <si>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</si>
  <si>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</si>
  <si>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</si>
  <si>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</si>
  <si>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</si>
  <si>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</si>
  <si>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</si>
  <si>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</si>
  <si>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</si>
  <si>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</si>
  <si>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</si>
  <si>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</si>
  <si>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</si>
  <si>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</si>
  <si>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</si>
  <si>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</si>
  <si>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</si>
  <si>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</si>
  <si>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</si>
  <si>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</si>
  <si>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</si>
  <si>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</si>
  <si>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</si>
  <si>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</si>
  <si>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</si>
  <si>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</si>
  <si>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</si>
  <si>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</si>
  <si>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</si>
  <si>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</si>
  <si>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</si>
  <si>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</si>
  <si>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</si>
  <si>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</si>
  <si>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</si>
  <si>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</si>
  <si>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</si>
  <si>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</si>
  <si>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</si>
  <si>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</si>
  <si>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</si>
  <si>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</si>
  <si>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</si>
  <si>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</si>
  <si>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</si>
  <si>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</si>
  <si>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</si>
  <si>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</si>
  <si>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</si>
  <si>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</si>
  <si>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</si>
  <si>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</si>
  <si>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</si>
  <si>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</si>
  <si>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</si>
  <si>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</si>
  <si>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</si>
  <si>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</si>
  <si>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</si>
  <si>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</si>
  <si>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</si>
  <si>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</si>
  <si>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</si>
  <si>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</si>
  <si>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</si>
  <si>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</si>
  <si>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</si>
  <si>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</si>
  <si>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</si>
  <si>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</si>
  <si>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</si>
  <si>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</si>
  <si>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</si>
  <si>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</si>
  <si>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</si>
  <si>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</si>
  <si>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</si>
  <si>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</si>
  <si>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</si>
  <si>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</si>
  <si>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</si>
  <si>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</si>
  <si>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</si>
  <si>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</si>
  <si>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</si>
  <si>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</si>
  <si>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</si>
  <si>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</si>
  <si>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</si>
  <si>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</si>
  <si>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</si>
  <si>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</si>
  <si>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</si>
  <si>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</si>
  <si>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</si>
  <si>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</si>
  <si>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</si>
  <si>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</si>
  <si>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</si>
  <si>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</si>
  <si>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</si>
  <si>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</si>
  <si>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</si>
  <si>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</si>
  <si>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</si>
  <si>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</si>
  <si>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</si>
  <si>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</si>
  <si>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</si>
  <si>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</si>
  <si>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</si>
  <si>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</si>
  <si>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</si>
  <si>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</si>
  <si>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</si>
  <si>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</si>
  <si>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</si>
  <si>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</si>
  <si>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</si>
  <si>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</si>
  <si>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</si>
  <si>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</si>
  <si>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</si>
  <si>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</si>
  <si>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</si>
  <si>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</si>
  <si>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</si>
  <si>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</si>
  <si>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</si>
  <si>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</si>
  <si>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</si>
  <si>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</si>
  <si>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</si>
  <si>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</si>
  <si>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</si>
  <si>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</si>
  <si>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</si>
  <si>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</si>
  <si>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</si>
  <si>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</si>
  <si>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</si>
  <si>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</si>
  <si>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</si>
  <si>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</si>
  <si>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</si>
  <si>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</si>
  <si>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</si>
  <si>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</si>
  <si>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</si>
  <si>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</si>
  <si>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</si>
  <si>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</si>
  <si>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</si>
  <si>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</si>
  <si>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</si>
  <si>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</si>
  <si>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</si>
  <si>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</si>
  <si>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</si>
  <si>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</si>
  <si>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</si>
  <si>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</si>
  <si>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</si>
  <si>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</si>
  <si>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</si>
  <si>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</si>
  <si>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</si>
  <si>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</si>
  <si>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</si>
  <si>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</si>
  <si>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</si>
  <si>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</si>
  <si>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</si>
  <si>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</si>
  <si>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</si>
  <si>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</si>
  <si>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</si>
  <si>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</si>
  <si>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</si>
  <si>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</si>
  <si>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</si>
  <si>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</si>
  <si>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</si>
  <si>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</si>
  <si>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</si>
  <si>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</si>
  <si>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</si>
  <si>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</si>
  <si>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</si>
  <si>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</si>
  <si>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</si>
  <si>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</si>
  <si>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</si>
  <si>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</si>
  <si>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</si>
  <si>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</si>
  <si>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</si>
  <si>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</si>
  <si>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</si>
  <si>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</si>
  <si>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</si>
  <si>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</si>
  <si>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</si>
  <si>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</si>
  <si>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</si>
  <si>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</si>
  <si>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</si>
  <si>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</si>
  <si>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</si>
  <si>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</si>
  <si>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</si>
  <si>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</si>
  <si>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</si>
  <si>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</si>
  <si>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</si>
  <si>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</si>
  <si>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</si>
  <si>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</si>
  <si>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</si>
  <si>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</si>
  <si>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</si>
  <si>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</si>
  <si>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</si>
  <si>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</si>
  <si>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</si>
  <si>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</si>
  <si>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</si>
  <si>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</si>
  <si>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</si>
  <si>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</si>
  <si>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</si>
  <si>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</si>
  <si>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</si>
  <si>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</si>
  <si>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</si>
  <si>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</si>
  <si>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</si>
  <si>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</si>
  <si>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</si>
  <si>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</si>
  <si>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</si>
  <si>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</si>
  <si>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</si>
  <si>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</si>
  <si>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</si>
  <si>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</si>
  <si>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</si>
  <si>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</si>
  <si>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</si>
  <si>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</si>
  <si>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</si>
  <si>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</si>
  <si>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</si>
  <si>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</si>
  <si>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</si>
  <si>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</si>
  <si>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</si>
  <si>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</si>
  <si>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</si>
  <si>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</si>
  <si>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</si>
  <si>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</si>
  <si>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</si>
  <si>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</si>
  <si>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</si>
  <si>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</si>
  <si>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</si>
  <si>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</si>
  <si>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</si>
  <si>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</si>
  <si>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</si>
  <si>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</si>
  <si>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</si>
  <si>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</si>
  <si>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</si>
  <si>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</si>
  <si>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</si>
  <si>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</si>
  <si>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</si>
  <si>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</si>
  <si>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</si>
  <si>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</si>
  <si>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</si>
  <si>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</si>
  <si>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</si>
  <si>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</si>
  <si>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</si>
  <si>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</si>
  <si>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</si>
  <si>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</si>
  <si>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</si>
  <si>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</si>
  <si>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</si>
  <si>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</si>
  <si>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</si>
  <si>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</si>
  <si>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</si>
  <si>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</si>
  <si>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</si>
  <si>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</si>
  <si>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</si>
  <si>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</si>
  <si>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</si>
  <si>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</si>
  <si>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</si>
  <si>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</si>
  <si>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</si>
  <si>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</si>
  <si>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</si>
  <si>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</si>
  <si>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</si>
  <si>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</si>
  <si>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</si>
  <si>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</si>
  <si>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</si>
  <si>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</si>
  <si>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</si>
  <si>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</si>
  <si>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</si>
  <si>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</si>
  <si>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</si>
  <si>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</si>
  <si>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</si>
  <si>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</si>
  <si>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</si>
  <si>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</si>
  <si>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</si>
  <si>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</si>
  <si>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</si>
  <si>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</si>
  <si>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</si>
  <si>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</si>
  <si>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</si>
  <si>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</si>
  <si>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</si>
  <si>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</si>
  <si>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</si>
  <si>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</si>
  <si>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</si>
  <si>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</si>
  <si>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</si>
  <si>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</si>
  <si>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</si>
  <si>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</si>
  <si>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</si>
  <si>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</si>
  <si>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</si>
  <si>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</si>
  <si>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</si>
  <si>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</si>
  <si>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</si>
  <si>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</si>
  <si>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</si>
  <si>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</si>
  <si>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</si>
  <si>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</si>
  <si>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</si>
  <si>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</si>
  <si>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</si>
  <si>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</si>
  <si>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</si>
  <si>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</si>
  <si>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</si>
  <si>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</si>
  <si>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</si>
  <si>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</si>
  <si>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</si>
  <si>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</si>
  <si>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</si>
  <si>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</si>
  <si>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</si>
  <si>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</si>
  <si>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</si>
  <si>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</si>
  <si>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</si>
  <si>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</si>
  <si>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</si>
  <si>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</si>
  <si>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</si>
  <si>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</si>
  <si>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</si>
  <si>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</si>
  <si>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</si>
  <si>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</si>
  <si>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</si>
  <si>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</si>
  <si>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</si>
  <si>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</si>
  <si>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</si>
  <si>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</si>
  <si>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</si>
  <si>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</si>
  <si>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</si>
  <si>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</si>
  <si>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</si>
  <si>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</si>
  <si>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</si>
  <si>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</si>
  <si>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</si>
  <si>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</si>
  <si>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</si>
  <si>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</si>
  <si>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</si>
  <si>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</si>
  <si>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</si>
  <si>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</si>
  <si>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</si>
  <si>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</si>
  <si>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</si>
  <si>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</si>
  <si>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</si>
  <si>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</si>
  <si>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</si>
  <si>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</si>
  <si>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</si>
  <si>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</si>
  <si>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</si>
  <si>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</si>
  <si>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</si>
  <si>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</si>
  <si>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</si>
  <si>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</si>
  <si>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</si>
  <si>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</si>
  <si>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</si>
  <si>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</si>
  <si>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</si>
  <si>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</si>
  <si>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</si>
  <si>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</si>
  <si>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</si>
  <si>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</si>
  <si>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</si>
  <si>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</si>
  <si>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</si>
  <si>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</si>
  <si>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</si>
  <si>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</si>
  <si>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</si>
  <si>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</si>
  <si>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</si>
  <si>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</si>
  <si>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</si>
  <si>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</si>
  <si>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</si>
  <si>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</si>
  <si>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</si>
  <si>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</si>
  <si>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</si>
  <si>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</si>
  <si>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</si>
  <si>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</si>
  <si>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</si>
  <si>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</si>
  <si>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</si>
  <si>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</si>
  <si>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</si>
  <si>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</si>
  <si>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</si>
  <si>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</si>
  <si>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</si>
  <si>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</si>
  <si>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</si>
  <si>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</si>
  <si>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</si>
  <si>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</si>
  <si>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</si>
  <si>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</si>
  <si>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</si>
  <si>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</si>
  <si>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</si>
  <si>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</si>
  <si>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</si>
  <si>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</si>
  <si>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</si>
  <si>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</si>
  <si>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</si>
  <si>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</si>
  <si>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</si>
  <si>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</si>
  <si>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</si>
  <si>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</si>
  <si>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</si>
  <si>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</si>
  <si>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</si>
  <si>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</si>
  <si>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</si>
  <si>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</si>
  <si>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</si>
  <si>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</si>
  <si>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</si>
  <si>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</si>
  <si>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</si>
  <si>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</si>
  <si>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</si>
  <si>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</si>
  <si>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</si>
  <si>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</si>
  <si>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</si>
  <si>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</si>
  <si>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</si>
  <si>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</si>
  <si>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</si>
  <si>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</si>
  <si>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</si>
  <si>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</si>
  <si>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</si>
  <si>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</si>
  <si>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</si>
  <si>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</si>
  <si>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</si>
  <si>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</si>
  <si>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</si>
  <si>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</si>
  <si>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</si>
  <si>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</si>
  <si>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</si>
  <si>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</si>
  <si>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</si>
  <si>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</si>
  <si>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</si>
  <si>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</si>
  <si>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</si>
  <si>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</si>
  <si>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</si>
  <si>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</si>
  <si>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</si>
  <si>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</si>
  <si>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</si>
  <si>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</si>
  <si>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</si>
  <si>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</si>
  <si>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</si>
  <si>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</si>
  <si>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</si>
  <si>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</si>
  <si>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</si>
  <si>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</si>
  <si>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</si>
  <si>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</si>
  <si>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</si>
  <si>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</si>
  <si>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</si>
  <si>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</si>
  <si>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</si>
  <si>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</si>
  <si>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</si>
  <si>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</si>
  <si>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</si>
  <si>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</si>
  <si>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</si>
  <si>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</si>
  <si>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</si>
  <si>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</si>
  <si>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</si>
  <si>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</si>
  <si>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</si>
  <si>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</si>
  <si>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</si>
  <si>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</si>
  <si>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</si>
  <si>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</si>
  <si>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</si>
  <si>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</si>
  <si>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</si>
  <si>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</si>
  <si>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</si>
  <si>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</si>
  <si>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</si>
  <si>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</si>
  <si>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</si>
  <si>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</si>
  <si>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</si>
  <si>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</si>
  <si>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</si>
  <si>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</si>
  <si>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</si>
  <si>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</si>
  <si>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</si>
  <si>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</si>
  <si>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</si>
  <si>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</si>
  <si>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</si>
  <si>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</si>
  <si>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</si>
  <si>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</si>
  <si>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</si>
  <si>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</si>
  <si>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</si>
  <si>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</si>
  <si>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</si>
  <si>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</si>
  <si>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</si>
  <si>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</si>
  <si>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</si>
  <si>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</si>
  <si>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</si>
  <si>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</si>
  <si>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</si>
  <si>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</si>
  <si>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</si>
  <si>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</si>
  <si>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</si>
  <si>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</si>
  <si>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</si>
  <si>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</si>
  <si>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</si>
  <si>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</si>
  <si>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</si>
  <si>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</si>
  <si>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</si>
  <si>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</si>
  <si>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</si>
  <si>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</si>
  <si>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</si>
  <si>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</si>
  <si>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</si>
  <si>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</si>
  <si>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</si>
  <si>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</si>
  <si>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</si>
  <si>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</si>
  <si>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</si>
  <si>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</si>
  <si>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</si>
  <si>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</si>
  <si>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</si>
  <si>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</si>
  <si>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</si>
  <si>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</si>
  <si>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</si>
  <si>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</si>
  <si>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</si>
  <si>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</si>
  <si>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</si>
  <si>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</si>
  <si>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</si>
  <si>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</si>
  <si>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</si>
  <si>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</si>
  <si>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</si>
  <si>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</si>
  <si>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</si>
  <si>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</si>
  <si>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</si>
  <si>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</si>
  <si>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</si>
  <si>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</si>
  <si>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</si>
  <si>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</si>
  <si>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</si>
  <si>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</si>
  <si>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</si>
  <si>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</si>
  <si>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</si>
  <si>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</si>
  <si>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</si>
  <si>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</si>
  <si>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</si>
  <si>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</si>
  <si>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</si>
  <si>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</si>
  <si>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</si>
  <si>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</si>
  <si>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</si>
  <si>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</si>
  <si>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</si>
  <si>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</si>
  <si>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</si>
  <si>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</si>
  <si>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</si>
  <si>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</si>
  <si>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</si>
  <si>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</si>
  <si>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</si>
  <si>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</si>
  <si>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</si>
  <si>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</si>
  <si>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</si>
  <si>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</si>
  <si>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</si>
  <si>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</si>
  <si>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</si>
  <si>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</si>
  <si>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</si>
  <si>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</si>
  <si>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</si>
  <si>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</si>
  <si>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</si>
  <si>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</si>
  <si>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</si>
  <si>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</si>
  <si>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</si>
  <si>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</si>
  <si>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</si>
  <si>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</si>
  <si>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</si>
  <si>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</si>
  <si>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</si>
  <si>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</si>
  <si>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</si>
  <si>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</si>
  <si>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</si>
  <si>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</si>
  <si>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</si>
  <si>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</si>
  <si>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</si>
  <si>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</si>
  <si>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</si>
  <si>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</si>
  <si>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</si>
  <si>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</si>
  <si>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</si>
  <si>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</si>
  <si>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</si>
  <si>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</si>
  <si>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</si>
  <si>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</si>
  <si>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</si>
  <si>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</si>
  <si>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</si>
  <si>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</si>
  <si>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</si>
  <si>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</si>
  <si>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</si>
  <si>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</si>
  <si>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</si>
  <si>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</si>
  <si>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</si>
  <si>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</si>
  <si>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</si>
  <si>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</si>
  <si>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</si>
  <si>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</si>
  <si>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</si>
  <si>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</si>
  <si>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</si>
  <si>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</si>
  <si>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</si>
  <si>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</si>
  <si>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</si>
  <si>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</si>
  <si>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</si>
  <si>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</si>
  <si>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</si>
  <si>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</si>
  <si>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</si>
  <si>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</si>
  <si>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</si>
  <si>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</si>
  <si>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</si>
  <si>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</si>
  <si>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</si>
  <si>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</si>
  <si>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</si>
  <si>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</si>
  <si>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</si>
  <si>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</si>
  <si>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</si>
  <si>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</si>
  <si>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</si>
  <si>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</si>
  <si>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</si>
  <si>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</si>
  <si>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</si>
  <si>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</si>
  <si>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</si>
  <si>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</si>
  <si>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</si>
  <si>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</si>
  <si>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</si>
  <si>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</si>
  <si>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</si>
  <si>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</si>
  <si>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</si>
  <si>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</si>
  <si>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</si>
  <si>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</si>
  <si>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</si>
  <si>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</si>
  <si>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</si>
  <si>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</si>
  <si>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</si>
  <si>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</si>
  <si>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</si>
  <si>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</si>
  <si>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</si>
  <si>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</si>
  <si>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</si>
  <si>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</si>
  <si>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</si>
  <si>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</si>
  <si>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</si>
  <si>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</si>
  <si>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</si>
  <si>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</si>
  <si>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</si>
  <si>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</si>
  <si>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</si>
  <si>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</si>
  <si>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</si>
  <si>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</si>
  <si>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</si>
  <si>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</si>
  <si>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</si>
  <si>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</si>
  <si>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</si>
  <si>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</si>
  <si>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</si>
  <si>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</si>
  <si>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</si>
  <si>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</si>
  <si>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</si>
  <si>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</si>
  <si>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</si>
  <si>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</si>
  <si>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</si>
  <si>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</si>
  <si>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</si>
  <si>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</si>
  <si>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</si>
  <si>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</si>
  <si>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</si>
  <si>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</si>
  <si>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</si>
  <si>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</si>
  <si>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</si>
  <si>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</si>
  <si>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</si>
  <si>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</si>
  <si>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</si>
  <si>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</si>
  <si>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</si>
  <si>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</si>
  <si>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</si>
  <si>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</si>
  <si>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</si>
  <si>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</si>
  <si>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</si>
  <si>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</si>
  <si>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</si>
  <si>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</si>
  <si>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</si>
  <si>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</si>
  <si>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</si>
  <si>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</si>
  <si>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</si>
  <si>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</si>
  <si>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</si>
  <si>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</si>
  <si>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</si>
  <si>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</si>
  <si>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</si>
  <si>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</si>
  <si>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</si>
  <si>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</si>
  <si>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</si>
  <si>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</si>
  <si>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</si>
  <si>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</si>
  <si>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</si>
  <si>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</si>
  <si>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</si>
  <si>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</si>
  <si>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</si>
  <si>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</si>
  <si>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</si>
  <si>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</si>
  <si>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</si>
  <si>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</si>
  <si>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</si>
  <si>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</si>
  <si>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</si>
  <si>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</si>
  <si>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</si>
  <si>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</si>
  <si>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</si>
  <si>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</si>
  <si>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</si>
  <si>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</si>
  <si>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</si>
  <si>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</si>
  <si>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</si>
  <si>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</si>
  <si>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</si>
  <si>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</si>
  <si>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</si>
  <si>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</si>
  <si>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</si>
  <si>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</si>
  <si>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</si>
  <si>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</si>
  <si>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</si>
  <si>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</si>
  <si>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</si>
  <si>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</si>
  <si>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</si>
  <si>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</si>
  <si>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</si>
  <si>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</si>
  <si>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</si>
  <si>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</si>
  <si>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</si>
  <si>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</si>
  <si>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</si>
  <si>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</si>
  <si>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</si>
  <si>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</si>
  <si>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</si>
  <si>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</si>
  <si>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</si>
  <si>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</si>
  <si>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</si>
  <si>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</si>
  <si>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</si>
  <si>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</si>
  <si>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</si>
  <si>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</si>
  <si>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</si>
  <si>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</si>
  <si>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</si>
  <si>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</si>
  <si>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</si>
  <si>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</si>
  <si>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</si>
  <si>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</si>
  <si>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</si>
  <si>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</si>
  <si>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</si>
  <si>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</si>
  <si>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</si>
  <si>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</si>
  <si>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</si>
  <si>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</si>
  <si>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</si>
  <si>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</si>
  <si>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</si>
  <si>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</si>
  <si>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</si>
  <si>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</si>
  <si>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</si>
  <si>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</si>
  <si>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</si>
  <si>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</si>
  <si>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</si>
  <si>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</si>
  <si>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</si>
  <si>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</si>
  <si>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</si>
  <si>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</si>
  <si>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</si>
  <si>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</si>
  <si>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</si>
  <si>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</si>
  <si>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</si>
  <si>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</si>
  <si>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</si>
  <si>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</si>
  <si>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</si>
  <si>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</si>
  <si>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</si>
  <si>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</si>
  <si>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</si>
  <si>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</si>
  <si>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</si>
  <si>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</si>
  <si>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</si>
  <si>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</si>
  <si>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</si>
  <si>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</si>
  <si>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</si>
  <si>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</si>
  <si>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</si>
  <si>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</si>
  <si>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</si>
  <si>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</si>
  <si>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</si>
  <si>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</si>
  <si>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</si>
  <si>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</si>
  <si>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</si>
  <si>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</si>
  <si>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</si>
  <si>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</si>
  <si>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</si>
  <si>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</si>
  <si>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</si>
  <si>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</si>
  <si>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</si>
  <si>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</si>
  <si>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</si>
  <si>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</si>
  <si>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</si>
  <si>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</si>
  <si>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</si>
  <si>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</si>
  <si>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</si>
  <si>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</si>
  <si>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</si>
  <si>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</si>
  <si>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</si>
  <si>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</si>
  <si>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</si>
  <si>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</si>
  <si>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</si>
  <si>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</si>
  <si>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</si>
  <si>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</si>
  <si>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</si>
  <si>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</si>
  <si>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</si>
  <si>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</si>
  <si>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</si>
  <si>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</si>
  <si>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</si>
  <si>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</si>
  <si>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</si>
  <si>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</si>
  <si>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</si>
  <si>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</si>
  <si>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</si>
  <si>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</si>
  <si>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</si>
  <si>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</si>
  <si>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</si>
  <si>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</si>
  <si>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</si>
  <si>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</si>
  <si>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</si>
  <si>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</si>
  <si>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</si>
  <si>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</si>
  <si>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</si>
  <si>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</si>
  <si>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</si>
  <si>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</si>
  <si>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</si>
  <si>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</si>
  <si>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</si>
  <si>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</si>
  <si>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</si>
  <si>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</si>
  <si>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</si>
  <si>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</si>
  <si>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</si>
  <si>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</si>
  <si>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</si>
  <si>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</si>
  <si>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</si>
  <si>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</si>
  <si>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</si>
  <si>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</si>
  <si>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</si>
  <si>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</si>
  <si>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</si>
  <si>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</si>
  <si>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</si>
  <si>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</si>
  <si>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</si>
  <si>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</si>
  <si>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</si>
  <si>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</si>
  <si>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</si>
  <si>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</si>
  <si>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</si>
  <si>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</si>
  <si>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</si>
  <si>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</si>
  <si>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</si>
  <si>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</si>
  <si>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</si>
  <si>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</si>
  <si>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</si>
  <si>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</si>
  <si>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</si>
  <si>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</si>
  <si>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</si>
  <si>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</si>
  <si>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</si>
  <si>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</si>
  <si>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</si>
  <si>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</si>
  <si>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</si>
  <si>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</si>
  <si>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</si>
  <si>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</si>
  <si>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</si>
  <si>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</si>
  <si>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</si>
  <si>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</si>
  <si>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</si>
  <si>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</si>
  <si>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</si>
  <si>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</si>
  <si>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</si>
  <si>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</si>
  <si>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</si>
  <si>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</si>
  <si>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</si>
  <si>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</si>
  <si>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</si>
  <si>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</si>
  <si>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</si>
  <si>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</si>
  <si>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</si>
  <si>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</si>
  <si>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</si>
  <si>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</si>
  <si>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</si>
  <si>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</si>
  <si>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</si>
  <si>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</si>
  <si>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</si>
  <si>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</si>
  <si>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</si>
  <si>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</si>
  <si>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</si>
  <si>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</si>
  <si>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</si>
  <si>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</si>
  <si>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</si>
  <si>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</si>
  <si>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</si>
  <si>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</si>
  <si>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</si>
  <si>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</si>
  <si>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</si>
  <si>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</si>
  <si>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</si>
  <si>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</si>
  <si>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</si>
  <si>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</si>
  <si>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</si>
  <si>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</si>
  <si>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</si>
  <si>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</si>
  <si>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</si>
  <si>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</si>
  <si>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</si>
  <si>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</si>
  <si>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</si>
  <si>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</si>
  <si>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</si>
  <si>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</si>
  <si>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</si>
  <si>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</si>
  <si>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</si>
  <si>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</si>
  <si>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</si>
  <si>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</si>
  <si>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</si>
  <si>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</si>
  <si>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</si>
  <si>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</si>
  <si>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</si>
  <si>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</si>
  <si>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</si>
  <si>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</si>
  <si>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</si>
  <si>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</si>
  <si>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</si>
  <si>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</si>
  <si>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</si>
  <si>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</si>
  <si>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</si>
  <si>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</si>
  <si>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</si>
  <si>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</si>
  <si>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</si>
  <si>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</si>
  <si>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</si>
  <si>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</si>
  <si>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</si>
  <si>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</si>
  <si>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</si>
  <si>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</si>
  <si>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</si>
  <si>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</si>
  <si>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</si>
  <si>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</si>
  <si>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</si>
  <si>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</si>
  <si>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</si>
  <si>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</si>
  <si>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</si>
  <si>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</si>
  <si>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</si>
  <si>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</si>
  <si>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</si>
  <si>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</si>
  <si>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</si>
  <si>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</si>
  <si>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</si>
  <si>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</si>
  <si>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</si>
  <si>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</si>
  <si>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</si>
  <si>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</si>
  <si>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</si>
  <si>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</si>
  <si>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</si>
  <si>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</si>
  <si>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</si>
  <si>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</si>
  <si>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</si>
  <si>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</si>
  <si>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</si>
  <si>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</si>
  <si>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</si>
  <si>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</si>
  <si>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</si>
  <si>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</si>
  <si>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</si>
  <si>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</si>
  <si>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</si>
  <si>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</si>
  <si>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</si>
  <si>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</si>
  <si>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</si>
  <si>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</si>
  <si>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</si>
  <si>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</si>
  <si>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</si>
  <si>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</si>
  <si>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</si>
  <si>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</si>
  <si>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</si>
  <si>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</si>
  <si>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</si>
  <si>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</si>
  <si>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</si>
  <si>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</si>
  <si>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</si>
  <si>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</si>
  <si>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</si>
  <si>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</si>
  <si>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</si>
  <si>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</si>
  <si>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</si>
  <si>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</si>
  <si>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</si>
  <si>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</si>
  <si>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</si>
  <si>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</si>
  <si>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</si>
  <si>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</si>
  <si>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</si>
  <si>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</si>
  <si>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</si>
  <si>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</si>
  <si>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</si>
  <si>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</si>
  <si>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</si>
  <si>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</si>
  <si>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</si>
  <si>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</si>
  <si>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</si>
  <si>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</si>
  <si>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</si>
  <si>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</si>
  <si>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</si>
  <si>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</si>
  <si>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</si>
  <si>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</si>
  <si>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</si>
  <si>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</si>
  <si>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</si>
  <si>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</si>
  <si>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</si>
  <si>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</si>
  <si>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</si>
  <si>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</si>
  <si>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</si>
  <si>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</si>
  <si>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</si>
  <si>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</si>
  <si>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</si>
  <si>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</si>
  <si>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</si>
  <si>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</si>
  <si>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</si>
  <si>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</si>
  <si>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</si>
  <si>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</si>
  <si>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</si>
  <si>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</si>
  <si>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</si>
  <si>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</si>
  <si>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</si>
  <si>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</si>
  <si>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</si>
  <si>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</si>
  <si>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</si>
  <si>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</si>
  <si>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</si>
  <si>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</si>
  <si>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</si>
  <si>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</si>
  <si>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</si>
  <si>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</si>
  <si>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</si>
  <si>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</si>
  <si>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</si>
  <si>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</si>
  <si>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</si>
  <si>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</si>
  <si>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</si>
  <si>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</si>
  <si>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</si>
  <si>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</si>
  <si>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</si>
  <si>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</si>
  <si>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</si>
  <si>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</si>
  <si>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</si>
  <si>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</si>
  <si>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</si>
  <si>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</si>
  <si>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</si>
  <si>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</si>
  <si>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</si>
  <si>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</si>
  <si>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</si>
  <si>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</si>
  <si>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</si>
  <si>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</si>
  <si>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</si>
  <si>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</si>
  <si>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</si>
  <si>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</si>
  <si>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</si>
  <si>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</si>
  <si>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</si>
  <si>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</si>
  <si>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</si>
  <si>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</si>
  <si>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</si>
  <si>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</si>
  <si>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</si>
  <si>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</si>
  <si>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</si>
  <si>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</si>
  <si>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</si>
  <si>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</si>
  <si>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</si>
  <si>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</si>
  <si>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</si>
  <si>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</si>
  <si>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</si>
  <si>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</si>
  <si>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</si>
  <si>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</si>
  <si>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</si>
  <si>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</si>
  <si>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</si>
  <si>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</si>
  <si>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</si>
  <si>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</si>
  <si>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</si>
  <si>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</si>
  <si>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</si>
  <si>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</si>
  <si>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</si>
  <si>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</si>
  <si>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</si>
  <si>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</si>
  <si>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</si>
  <si>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</si>
  <si>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</si>
  <si>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</si>
  <si>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</si>
  <si>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</si>
  <si>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</si>
  <si>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</si>
  <si>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</si>
  <si>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</si>
  <si>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</si>
  <si>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</si>
  <si>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</si>
  <si>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</si>
  <si>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</si>
  <si>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</si>
  <si>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</si>
  <si>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</si>
  <si>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</si>
  <si>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</si>
  <si>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</si>
  <si>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</si>
  <si>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</si>
  <si>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</si>
  <si>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</si>
  <si>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</si>
  <si>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</si>
  <si>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</si>
  <si>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</si>
  <si>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</si>
  <si>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</si>
  <si>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</si>
  <si>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</si>
  <si>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</si>
  <si>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</si>
  <si>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</si>
  <si>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</si>
  <si>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</si>
  <si>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</si>
  <si>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</si>
  <si>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</si>
  <si>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</si>
  <si>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</si>
  <si>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</si>
  <si>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</si>
  <si>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</si>
  <si>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</si>
  <si>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</si>
  <si>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</si>
  <si>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</si>
  <si>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</si>
  <si>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</si>
  <si>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</si>
  <si>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</si>
  <si>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</si>
  <si>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</si>
  <si>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</si>
  <si>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</si>
  <si>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</si>
  <si>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</si>
  <si>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</si>
  <si>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</si>
  <si>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</si>
  <si>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</si>
  <si>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</si>
  <si>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</si>
  <si>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</si>
  <si>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</si>
  <si>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</si>
  <si>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</si>
  <si>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</si>
  <si>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</si>
  <si>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</si>
  <si>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</si>
  <si>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</si>
  <si>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</si>
  <si>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</si>
  <si>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</si>
  <si>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</si>
  <si>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</si>
  <si>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</si>
  <si>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</si>
  <si>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</si>
  <si>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</si>
  <si>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</si>
  <si>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</si>
  <si>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</si>
  <si>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</si>
  <si>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</si>
  <si>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</si>
  <si>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</si>
  <si>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</si>
  <si>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</si>
  <si>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</si>
  <si>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</si>
  <si>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</si>
  <si>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</si>
  <si>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</si>
  <si>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</si>
  <si>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</si>
  <si>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</si>
  <si>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</si>
  <si>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</si>
  <si>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</si>
  <si>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</si>
  <si>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</si>
  <si>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</si>
  <si>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</si>
  <si>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</si>
  <si>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</si>
  <si>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</si>
  <si>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</si>
  <si>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</si>
  <si>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</si>
  <si>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</si>
  <si>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</si>
  <si>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</si>
  <si>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</si>
  <si>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</si>
  <si>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</si>
  <si>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</si>
  <si>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</si>
  <si>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</si>
  <si>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</si>
  <si>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</si>
  <si>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</si>
  <si>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</si>
  <si>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</si>
  <si>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</si>
  <si>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</si>
  <si>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</si>
  <si>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</si>
  <si>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</si>
  <si>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</si>
  <si>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</si>
  <si>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</si>
  <si>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</si>
  <si>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</si>
  <si>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</si>
  <si>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</si>
  <si>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</si>
  <si>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</si>
  <si>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</si>
  <si>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</si>
  <si>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</si>
  <si>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</si>
  <si>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</si>
  <si>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</si>
  <si>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</si>
  <si>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</si>
  <si>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</si>
  <si>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</si>
  <si>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</si>
  <si>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</si>
  <si>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</si>
  <si>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</si>
  <si>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</si>
  <si>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</si>
  <si>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</si>
  <si>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</si>
  <si>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</si>
  <si>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</si>
  <si>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</si>
  <si>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</si>
  <si>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</si>
  <si>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</si>
  <si>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</si>
  <si>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</si>
  <si>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</si>
  <si>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</si>
  <si>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</si>
  <si>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</si>
  <si>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</si>
  <si>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</si>
  <si>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</si>
  <si>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</si>
  <si>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</si>
  <si>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</si>
  <si>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</si>
  <si>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</si>
  <si>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</si>
  <si>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</si>
  <si>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</si>
  <si>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</si>
  <si>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</si>
  <si>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</si>
  <si>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</si>
  <si>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</si>
  <si>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</si>
  <si>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</si>
  <si>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</si>
  <si>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</si>
  <si>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</si>
  <si>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</si>
  <si>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</si>
  <si>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</si>
  <si>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</si>
  <si>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</si>
  <si>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</si>
  <si>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</si>
  <si>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</si>
  <si>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</si>
  <si>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</si>
  <si>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</si>
  <si>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</si>
  <si>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</si>
  <si>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</si>
  <si>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</si>
  <si>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</si>
  <si>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</si>
  <si>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</si>
  <si>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</si>
  <si>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</si>
  <si>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</si>
  <si>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</si>
  <si>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</si>
  <si>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</si>
  <si>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</si>
  <si>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</si>
  <si>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</si>
  <si>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</si>
  <si>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</si>
  <si>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</si>
  <si>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</si>
  <si>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</si>
  <si>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</si>
  <si>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</si>
  <si>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</si>
  <si>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</si>
  <si>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</si>
  <si>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</si>
  <si>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</si>
  <si>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</si>
  <si>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</si>
  <si>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</si>
  <si>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</si>
  <si>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</si>
  <si>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</si>
  <si>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</si>
  <si>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</si>
  <si>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</si>
  <si>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</si>
  <si>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</si>
  <si>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</si>
  <si>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</si>
  <si>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</si>
  <si>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</si>
  <si>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</si>
  <si>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</si>
  <si>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</si>
  <si>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</si>
  <si>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</si>
  <si>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</si>
  <si>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</si>
  <si>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</si>
  <si>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</si>
  <si>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</si>
  <si>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</si>
  <si>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</si>
  <si>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</si>
  <si>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</si>
  <si>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</si>
  <si>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</si>
  <si>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</si>
  <si>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</si>
  <si>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</si>
  <si>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</si>
  <si>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</si>
  <si>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</si>
  <si>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</si>
  <si>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</si>
  <si>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</si>
  <si>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</si>
  <si>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</si>
  <si>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</si>
  <si>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</si>
  <si>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</si>
  <si>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</si>
  <si>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</si>
  <si>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</si>
  <si>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</si>
  <si>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</si>
  <si>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</si>
  <si>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</si>
  <si>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</si>
  <si>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</si>
  <si>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</si>
  <si>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</si>
  <si>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</si>
  <si>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</si>
  <si>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</si>
  <si>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</si>
  <si>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</si>
  <si>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</si>
  <si>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</si>
  <si>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</si>
  <si>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</si>
  <si>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</si>
  <si>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</si>
  <si>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</si>
  <si>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</si>
  <si>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</si>
  <si>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</si>
  <si>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</si>
  <si>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</si>
  <si>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</si>
  <si>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</si>
  <si>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</si>
  <si>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</si>
  <si>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</si>
  <si>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</si>
  <si>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</si>
  <si>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</si>
  <si>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</si>
  <si>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</si>
  <si>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</si>
  <si>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</si>
  <si>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</si>
  <si>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</si>
  <si>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</si>
  <si>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</si>
  <si>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</si>
  <si>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</si>
  <si>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</si>
  <si>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</si>
  <si>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</si>
  <si>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</si>
  <si>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</si>
  <si>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</si>
  <si>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</si>
  <si>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</si>
  <si>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</si>
  <si>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</si>
  <si>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</si>
  <si>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</si>
  <si>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</si>
  <si>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</si>
  <si>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</si>
  <si>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</si>
  <si>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</si>
  <si>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</si>
  <si>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</si>
  <si>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</si>
  <si>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</si>
  <si>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</si>
  <si>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</si>
  <si>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</si>
  <si>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</si>
  <si>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</si>
  <si>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</si>
  <si>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</si>
  <si>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</si>
  <si>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</si>
  <si>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</si>
  <si>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</si>
  <si>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</si>
  <si>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</si>
  <si>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</si>
  <si>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</si>
  <si>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</si>
  <si>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</si>
  <si>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</si>
  <si>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</si>
  <si>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</si>
  <si>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</si>
  <si>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</si>
  <si>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</si>
  <si>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</si>
  <si>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</si>
  <si>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</si>
  <si>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</si>
  <si>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</si>
  <si>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</si>
  <si>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</si>
  <si>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</si>
  <si>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</si>
  <si>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</si>
  <si>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</si>
  <si>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</si>
  <si>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</si>
  <si>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</si>
  <si>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</si>
  <si>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</si>
  <si>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</si>
  <si>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</si>
  <si>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</si>
  <si>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</si>
  <si>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</si>
  <si>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</si>
  <si>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</si>
  <si>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</si>
  <si>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</si>
  <si>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</si>
  <si>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</si>
  <si>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</si>
  <si>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</si>
  <si>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</si>
  <si>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</si>
  <si>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</si>
  <si>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</si>
  <si>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</si>
  <si>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</si>
  <si>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</si>
  <si>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</si>
  <si>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</si>
  <si>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</si>
  <si>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</si>
  <si>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</si>
  <si>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</si>
  <si>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</si>
  <si>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</si>
  <si>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</si>
  <si>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</si>
  <si>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</si>
  <si>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</si>
  <si>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</si>
  <si>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</si>
  <si>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</si>
  <si>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</si>
  <si>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</si>
  <si>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</si>
  <si>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</si>
  <si>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</si>
  <si>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</si>
  <si>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</si>
  <si>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</si>
  <si>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</si>
  <si>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</si>
  <si>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</si>
  <si>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</si>
  <si>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</si>
  <si>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</si>
  <si>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</si>
  <si>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</si>
  <si>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</si>
  <si>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</si>
  <si>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</si>
  <si>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</si>
  <si>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</si>
  <si>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</si>
  <si>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</si>
  <si>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</si>
  <si>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</si>
  <si>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</si>
  <si>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</si>
  <si>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</si>
  <si>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</si>
  <si>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</si>
  <si>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</si>
  <si>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</si>
  <si>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</si>
  <si>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</si>
  <si>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</si>
  <si>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</si>
  <si>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</si>
  <si>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</si>
  <si>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</si>
  <si>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</si>
  <si>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</si>
  <si>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</si>
  <si>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</si>
  <si>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</si>
  <si>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</si>
  <si>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</si>
  <si>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</si>
  <si>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</si>
  <si>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</si>
  <si>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</si>
  <si>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</si>
  <si>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</si>
  <si>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</si>
  <si>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</si>
  <si>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</si>
  <si>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</si>
  <si>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</si>
  <si>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</si>
  <si>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</si>
  <si>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</si>
  <si>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</si>
  <si>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</si>
  <si>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</si>
  <si>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</si>
  <si>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</si>
  <si>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</si>
  <si>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</si>
  <si>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</si>
  <si>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</si>
  <si>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</si>
  <si>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</si>
  <si>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</si>
  <si>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</si>
  <si>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</si>
  <si>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</si>
  <si>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</si>
  <si>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</si>
  <si>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</si>
  <si>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</si>
  <si>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</si>
  <si>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</si>
  <si>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</si>
  <si>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</si>
  <si>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</si>
  <si>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</si>
  <si>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</si>
  <si>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</si>
  <si>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</si>
  <si>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</si>
  <si>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</si>
  <si>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</si>
  <si>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</si>
  <si>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</si>
  <si>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</si>
  <si>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</si>
  <si>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</si>
  <si>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</si>
  <si>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</si>
  <si>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</si>
  <si>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</si>
  <si>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</si>
  <si>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</si>
  <si>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</si>
  <si>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</si>
  <si>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</si>
  <si>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</si>
  <si>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</si>
  <si>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</si>
  <si>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</si>
  <si>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</si>
  <si>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</si>
  <si>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</si>
  <si>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</si>
  <si>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</si>
  <si>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</si>
  <si>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</si>
  <si>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</si>
  <si>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</si>
  <si>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</si>
  <si>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</si>
  <si>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</si>
  <si>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</si>
  <si>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</si>
  <si>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</si>
  <si>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</si>
  <si>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</si>
  <si>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</si>
  <si>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</si>
  <si>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</si>
  <si>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</si>
  <si>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</si>
  <si>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</si>
  <si>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</si>
  <si>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</si>
  <si>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</si>
  <si>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</si>
  <si>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</si>
  <si>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</si>
  <si>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</si>
  <si>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</si>
  <si>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</si>
  <si>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</si>
  <si>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</si>
  <si>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</si>
  <si>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</si>
  <si>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</si>
  <si>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</si>
  <si>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</si>
  <si>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</si>
  <si>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</si>
  <si>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</si>
  <si>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</si>
  <si>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</si>
  <si>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</si>
  <si>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</si>
  <si>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</si>
  <si>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</si>
  <si>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</si>
  <si>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</si>
  <si>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</si>
  <si>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</si>
  <si>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</si>
  <si>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</si>
  <si>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</si>
  <si>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</si>
  <si>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</si>
  <si>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</si>
  <si>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</si>
  <si>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</si>
  <si>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</si>
  <si>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</si>
  <si>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</si>
  <si>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</si>
  <si>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</si>
  <si>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</si>
  <si>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</si>
  <si>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</si>
  <si>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</si>
  <si>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</si>
  <si>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</si>
  <si>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</si>
  <si>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</si>
  <si>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</si>
  <si>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</si>
  <si>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</si>
  <si>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</si>
  <si>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</si>
  <si>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</si>
  <si>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</si>
  <si>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</si>
  <si>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</si>
  <si>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</si>
  <si>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</si>
  <si>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</si>
  <si>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</si>
  <si>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</si>
  <si>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</si>
  <si>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</si>
  <si>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</si>
  <si>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</si>
  <si>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</si>
  <si>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</si>
  <si>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</si>
  <si>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</si>
  <si>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</si>
  <si>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</si>
  <si>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</si>
  <si>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</si>
  <si>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</si>
  <si>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</si>
  <si>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</si>
  <si>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</si>
  <si>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</si>
  <si>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</si>
  <si>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</si>
  <si>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</si>
  <si>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</si>
  <si>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</si>
  <si>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</si>
  <si>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</si>
  <si>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</si>
  <si>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</si>
  <si>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</si>
  <si>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</si>
  <si>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</si>
  <si>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</si>
  <si>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</si>
  <si>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</si>
  <si>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</si>
  <si>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</si>
  <si>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</si>
  <si>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</si>
  <si>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</si>
  <si>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</si>
  <si>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</si>
  <si>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</si>
  <si>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</si>
  <si>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</si>
  <si>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</si>
  <si>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</si>
  <si>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</si>
  <si>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</si>
  <si>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</si>
  <si>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</si>
  <si>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</si>
  <si>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</si>
  <si>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</si>
  <si>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</si>
  <si>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</si>
  <si>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</si>
  <si>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</si>
  <si>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</si>
  <si>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</si>
  <si>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</si>
  <si>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</si>
  <si>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</si>
  <si>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</si>
  <si>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</si>
  <si>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</si>
  <si>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</si>
  <si>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</si>
  <si>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</si>
  <si>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</si>
  <si>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</si>
  <si>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</si>
  <si>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</si>
  <si>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</si>
  <si>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</si>
  <si>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</si>
  <si>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</si>
  <si>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</si>
  <si>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</si>
  <si>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</si>
  <si>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</si>
  <si>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</si>
  <si>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</si>
  <si>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</si>
  <si>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</si>
  <si>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</si>
  <si>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</si>
  <si>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</si>
  <si>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</si>
  <si>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</si>
  <si>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</si>
  <si>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</si>
  <si>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</si>
  <si>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</si>
  <si>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</si>
  <si>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</si>
  <si>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</si>
  <si>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</si>
  <si>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</si>
  <si>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</si>
  <si>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</si>
  <si>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</si>
  <si>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</si>
  <si>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</si>
  <si>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</si>
  <si>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</si>
  <si>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</si>
  <si>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</si>
  <si>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</si>
  <si>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</si>
  <si>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</si>
  <si>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</si>
  <si>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</si>
  <si>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</si>
  <si>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</si>
  <si>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</si>
  <si>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</si>
  <si>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</si>
  <si>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</si>
  <si>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</si>
  <si>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</si>
  <si>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</si>
  <si>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</si>
  <si>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</si>
  <si>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</si>
  <si>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</si>
  <si>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</si>
  <si>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</si>
  <si>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</si>
  <si>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</si>
  <si>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</si>
  <si>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</si>
  <si>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</si>
  <si>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</si>
  <si>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</si>
  <si>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</si>
  <si>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</si>
  <si>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</si>
  <si>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</si>
  <si>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</si>
  <si>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</si>
  <si>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</si>
  <si>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</si>
  <si>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</si>
  <si>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</si>
  <si>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</si>
  <si>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</si>
  <si>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</si>
  <si>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</si>
  <si>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</si>
  <si>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</si>
  <si>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</si>
  <si>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</si>
  <si>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</si>
  <si>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</si>
  <si>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</si>
  <si>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</si>
  <si>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</si>
  <si>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</si>
  <si>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</si>
  <si>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</si>
  <si>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</si>
  <si>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</si>
  <si>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</si>
  <si>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</si>
  <si>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</si>
  <si>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</si>
  <si>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</si>
  <si>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</si>
  <si>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</si>
  <si>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</si>
  <si>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</si>
  <si>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</si>
  <si>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</si>
  <si>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</si>
  <si>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</si>
  <si>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</si>
  <si>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</si>
  <si>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</si>
  <si>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</si>
  <si>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</si>
  <si>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</si>
  <si>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</si>
  <si>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</si>
  <si>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</si>
  <si>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</si>
  <si>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</si>
  <si>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</si>
  <si>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</si>
  <si>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</si>
  <si>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</si>
  <si>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</si>
  <si>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</si>
  <si>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</si>
  <si>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</si>
  <si>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</si>
  <si>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</si>
  <si>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</si>
  <si>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</si>
  <si>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</si>
  <si>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</si>
  <si>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</si>
  <si>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</si>
  <si>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</si>
  <si>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</si>
  <si>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</si>
  <si>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</si>
  <si>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</si>
  <si>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</si>
  <si>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</si>
  <si>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</si>
  <si>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</si>
  <si>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</si>
  <si>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</si>
  <si>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</si>
  <si>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</si>
  <si>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</si>
  <si>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</si>
  <si>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</si>
  <si>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</si>
  <si>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</si>
  <si>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</si>
  <si>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</si>
  <si>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</si>
  <si>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</si>
  <si>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</si>
  <si>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</si>
  <si>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</si>
  <si>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</si>
  <si>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</si>
  <si>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</si>
  <si>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</si>
  <si>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</si>
  <si>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</si>
  <si>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</si>
  <si>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</si>
  <si>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</si>
  <si>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</si>
  <si>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</si>
  <si>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</si>
  <si>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</si>
  <si>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</si>
  <si>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</si>
  <si>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</si>
  <si>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</si>
  <si>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</si>
  <si>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</si>
  <si>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</si>
  <si>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</si>
  <si>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</si>
  <si>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</si>
  <si>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</si>
  <si>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</si>
  <si>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</si>
  <si>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</si>
  <si>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</si>
  <si>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</si>
  <si>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</si>
  <si>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</si>
  <si>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</si>
  <si>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</si>
  <si>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</si>
  <si>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</si>
  <si>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</si>
  <si>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</si>
  <si>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</si>
  <si>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</si>
  <si>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</si>
  <si>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</si>
  <si>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</si>
  <si>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</si>
  <si>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</si>
  <si>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</si>
  <si>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</si>
  <si>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</si>
  <si>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</si>
  <si>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</si>
  <si>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</si>
  <si>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</si>
  <si>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</si>
  <si>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</si>
  <si>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</si>
  <si>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</si>
  <si>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</si>
  <si>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</si>
  <si>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</si>
  <si>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</si>
  <si>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</si>
  <si>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</si>
  <si>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</si>
  <si>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</si>
  <si>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</si>
  <si>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</si>
  <si>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</si>
  <si>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</si>
  <si>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</si>
  <si>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</si>
  <si>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</si>
  <si>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</si>
  <si>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</si>
  <si>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</si>
  <si>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</si>
  <si>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</si>
  <si>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</si>
  <si>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</si>
  <si>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</si>
  <si>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</si>
  <si>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</si>
  <si>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</si>
  <si>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</si>
  <si>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</si>
  <si>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</si>
  <si>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</si>
  <si>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</si>
  <si>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</si>
  <si>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</si>
  <si>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</si>
  <si>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</si>
  <si>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</si>
  <si>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</si>
  <si>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</si>
  <si>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</si>
  <si>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</si>
  <si>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</si>
  <si>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</si>
  <si>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</si>
  <si>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</si>
  <si>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</si>
  <si>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</si>
  <si>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</si>
  <si>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</si>
  <si>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</si>
  <si>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</si>
  <si>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</si>
  <si>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</si>
  <si>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</si>
  <si>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</si>
  <si>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</si>
  <si>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</si>
  <si>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</si>
  <si>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</si>
  <si>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</si>
  <si>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</si>
  <si>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</si>
  <si>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</si>
  <si>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</si>
  <si>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</si>
  <si>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</si>
  <si>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</si>
  <si>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</si>
  <si>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</si>
  <si>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</si>
  <si>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</si>
  <si>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</si>
  <si>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</si>
  <si>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</si>
  <si>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</si>
  <si>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</si>
  <si>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</si>
  <si>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</si>
  <si>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</si>
  <si>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</si>
  <si>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</si>
  <si>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</si>
  <si>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</si>
  <si>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</si>
  <si>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</si>
  <si>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</si>
  <si>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</si>
  <si>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</si>
  <si>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</si>
  <si>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</si>
  <si>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</si>
  <si>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</si>
  <si>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</si>
  <si>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</si>
  <si>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</si>
  <si>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</si>
  <si>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</si>
  <si>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</si>
  <si>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</si>
  <si>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</si>
  <si>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</si>
  <si>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</si>
  <si>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</si>
  <si>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</si>
  <si>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</si>
  <si>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</si>
  <si>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</si>
  <si>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</si>
  <si>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</si>
  <si>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</si>
  <si>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</si>
  <si>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</si>
  <si>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</si>
  <si>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</si>
  <si>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</si>
  <si>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</si>
  <si>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</si>
  <si>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</si>
  <si>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</si>
  <si>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</si>
  <si>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</si>
  <si>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</si>
  <si>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</si>
  <si>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</si>
  <si>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</si>
  <si>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</si>
  <si>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</si>
  <si>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</si>
  <si>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</si>
  <si>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</si>
  <si>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</si>
  <si>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</si>
  <si>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</si>
  <si>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</si>
  <si>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</si>
  <si>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</si>
  <si>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</si>
  <si>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</si>
  <si>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</si>
  <si>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</si>
  <si>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</si>
  <si>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</si>
  <si>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</si>
  <si>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</si>
  <si>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</si>
  <si>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</si>
  <si>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</si>
  <si>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</si>
  <si>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</si>
  <si>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</si>
  <si>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</si>
  <si>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</si>
  <si>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</si>
  <si>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</si>
  <si>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</si>
  <si>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</si>
  <si>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</si>
  <si>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</si>
  <si>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</si>
  <si>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</si>
  <si>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</si>
  <si>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</si>
  <si>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</si>
  <si>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</si>
  <si>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</si>
  <si>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</si>
  <si>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</si>
  <si>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</si>
  <si>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</si>
  <si>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</si>
  <si>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</si>
  <si>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</si>
  <si>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</si>
  <si>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</si>
  <si>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</si>
  <si>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</si>
  <si>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</si>
  <si>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</si>
  <si>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</si>
  <si>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</si>
  <si>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</si>
  <si>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</si>
  <si>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</si>
  <si>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</si>
  <si>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</si>
  <si>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</si>
  <si>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</si>
  <si>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</si>
  <si>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</si>
  <si>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</si>
  <si>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</si>
  <si>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</si>
  <si>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</si>
  <si>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</si>
  <si>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</si>
  <si>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</si>
  <si>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</si>
  <si>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</si>
  <si>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</si>
  <si>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</si>
  <si>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</si>
  <si>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</si>
  <si>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</si>
  <si>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</si>
  <si>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</si>
  <si>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</si>
  <si>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</si>
  <si>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</si>
  <si>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</si>
  <si>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</si>
  <si>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</si>
  <si>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</si>
  <si>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</si>
  <si>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</si>
  <si>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</si>
  <si>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</si>
  <si>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</si>
  <si>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</si>
  <si>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</si>
  <si>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</si>
  <si>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</si>
  <si>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</si>
  <si>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</si>
  <si>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</si>
  <si>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</si>
  <si>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</si>
  <si>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</si>
  <si>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</si>
  <si>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</si>
  <si>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</si>
  <si>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</si>
  <si>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</si>
  <si>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</si>
  <si>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</si>
  <si>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</si>
  <si>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</si>
  <si>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</si>
  <si>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</si>
  <si>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</si>
  <si>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</si>
  <si>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</si>
  <si>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</si>
  <si>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</si>
  <si>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</si>
  <si>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</si>
  <si>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</si>
  <si>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</si>
  <si>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</si>
  <si>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</si>
  <si>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</si>
  <si>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</si>
  <si>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</si>
  <si>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</si>
  <si>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</si>
  <si>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</si>
  <si>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</si>
  <si>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</si>
  <si>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</si>
  <si>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</si>
  <si>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</si>
  <si>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</si>
  <si>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</si>
  <si>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</si>
  <si>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</si>
  <si>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</si>
  <si>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</si>
  <si>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</si>
  <si>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</si>
  <si>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</si>
  <si>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</si>
  <si>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</si>
  <si>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</si>
  <si>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</si>
  <si>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</si>
  <si>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</si>
  <si>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</si>
  <si>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</si>
  <si>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</si>
  <si>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</si>
  <si>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</si>
  <si>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</si>
  <si>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</si>
  <si>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</si>
  <si>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</si>
  <si>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</si>
  <si>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</si>
  <si>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</si>
  <si>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</si>
  <si>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</si>
  <si>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</si>
  <si>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</si>
  <si>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</si>
  <si>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</si>
  <si>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</si>
  <si>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</si>
  <si>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</si>
  <si>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</si>
  <si>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</si>
  <si>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</si>
  <si>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</si>
  <si>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</si>
  <si>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</si>
  <si>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</si>
  <si>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</si>
  <si>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</si>
  <si>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</si>
  <si>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</si>
  <si>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</si>
  <si>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</si>
  <si>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</si>
  <si>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</si>
  <si>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</si>
  <si>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</si>
  <si>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</si>
  <si>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</si>
  <si>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</si>
  <si>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</si>
  <si>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</si>
  <si>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</si>
  <si>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</si>
  <si>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</si>
  <si>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</si>
  <si>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</si>
  <si>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</si>
  <si>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</si>
  <si>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</si>
  <si>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</si>
  <si>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</si>
  <si>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</si>
  <si>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</si>
  <si>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</si>
  <si>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</si>
  <si>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</si>
  <si>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</si>
  <si>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</si>
  <si>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</si>
  <si>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</si>
  <si>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</si>
  <si>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</si>
  <si>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</si>
  <si>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</si>
  <si>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</si>
  <si>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</si>
  <si>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</si>
  <si>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</si>
  <si>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</si>
  <si>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</si>
  <si>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</si>
  <si>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</si>
  <si>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</si>
  <si>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</si>
  <si>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</si>
  <si>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</si>
  <si>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</si>
  <si>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</si>
  <si>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</si>
  <si>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</si>
  <si>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</si>
  <si>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</si>
  <si>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</si>
  <si>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</si>
  <si>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</si>
  <si>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</si>
  <si>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</si>
  <si>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</si>
  <si>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</si>
  <si>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</si>
  <si>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</si>
  <si>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</si>
  <si>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</si>
  <si>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</si>
  <si>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</si>
  <si>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</si>
  <si>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</si>
  <si>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</si>
  <si>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</si>
  <si>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</si>
  <si>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</si>
  <si>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</si>
  <si>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</si>
  <si>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</si>
  <si>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</si>
  <si>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</si>
  <si>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</si>
  <si>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</si>
  <si>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</si>
  <si>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</si>
  <si>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</si>
  <si>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</si>
  <si>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</si>
  <si>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</si>
  <si>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</si>
  <si>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</si>
  <si>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</si>
  <si>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</si>
  <si>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</si>
  <si>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</si>
  <si>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</si>
  <si>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</si>
  <si>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</si>
  <si>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</si>
  <si>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</si>
  <si>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</si>
  <si>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</si>
  <si>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</si>
  <si>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</si>
  <si>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</si>
  <si>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</si>
  <si>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</si>
  <si>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</si>
  <si>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</si>
  <si>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</si>
  <si>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</si>
  <si>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</si>
  <si>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</si>
  <si>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</si>
  <si>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</si>
  <si>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</si>
  <si>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</si>
  <si>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</si>
  <si>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</si>
  <si>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</si>
  <si>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</si>
  <si>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</si>
  <si>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</si>
  <si>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</si>
  <si>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</si>
  <si>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</si>
  <si>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</si>
  <si>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</si>
  <si>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</si>
  <si>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</si>
  <si>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</si>
  <si>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</si>
  <si>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</si>
  <si>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</si>
  <si>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</si>
  <si>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</si>
  <si>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</si>
  <si>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</si>
  <si>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</si>
  <si>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</si>
  <si>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</si>
  <si>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</si>
  <si>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</si>
  <si>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</si>
  <si>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</si>
  <si>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</si>
  <si>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</si>
  <si>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</si>
  <si>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</si>
  <si>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</si>
  <si>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</si>
  <si>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</si>
  <si>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</si>
  <si>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</si>
  <si>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</si>
  <si>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</si>
  <si>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</si>
  <si>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</si>
  <si>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</si>
  <si>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</si>
  <si>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</si>
  <si>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</si>
  <si>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</si>
  <si>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</si>
  <si>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</si>
  <si>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</si>
  <si>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</si>
  <si>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</si>
  <si>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</si>
  <si>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</si>
  <si>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</si>
  <si>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</si>
  <si>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</si>
  <si>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</si>
  <si>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</si>
  <si>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</si>
  <si>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</si>
  <si>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</si>
  <si>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</si>
  <si>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</si>
  <si>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</si>
  <si>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</si>
  <si>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</si>
  <si>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</si>
  <si>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</si>
  <si>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</si>
  <si>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</si>
  <si>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</si>
  <si>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</si>
  <si>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</si>
  <si>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</si>
  <si>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</si>
  <si>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</si>
  <si>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</si>
  <si>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</si>
  <si>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</si>
  <si>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</si>
  <si>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</si>
  <si>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</si>
  <si>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</si>
  <si>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</si>
  <si>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</si>
  <si>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</si>
  <si>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</si>
  <si>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</si>
  <si>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</si>
  <si>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</si>
  <si>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</si>
  <si>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</si>
  <si>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</si>
  <si>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</si>
  <si>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</si>
  <si>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</si>
  <si>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</si>
  <si>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</si>
  <si>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</si>
  <si>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</si>
  <si>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</si>
  <si>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</si>
  <si>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</si>
  <si>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</si>
  <si>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</si>
  <si>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</si>
  <si>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</si>
  <si>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</si>
  <si>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</si>
  <si>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</si>
  <si>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</si>
  <si>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</si>
  <si>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</si>
  <si>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</si>
  <si>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</si>
  <si>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</si>
  <si>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</si>
  <si>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</si>
  <si>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</si>
  <si>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</si>
  <si>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</si>
  <si>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</si>
  <si>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</si>
  <si>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</si>
  <si>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</si>
  <si>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</si>
  <si>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</si>
  <si>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</si>
  <si>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</si>
  <si>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</si>
  <si>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</si>
  <si>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</si>
  <si>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</si>
  <si>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</si>
  <si>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</si>
  <si>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</si>
  <si>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</si>
  <si>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</si>
  <si>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</si>
  <si>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</si>
  <si>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</si>
  <si>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</si>
  <si>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</si>
  <si>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</si>
  <si>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</si>
  <si>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</si>
  <si>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</si>
  <si>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</si>
  <si>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</si>
  <si>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</si>
  <si>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</si>
  <si>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</si>
  <si>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</si>
  <si>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</si>
  <si>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</si>
  <si>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</si>
  <si>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</si>
  <si>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</si>
  <si>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</si>
  <si>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</si>
  <si>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</si>
  <si>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</si>
  <si>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</si>
  <si>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</si>
  <si>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</si>
  <si>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</si>
  <si>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</si>
  <si>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</si>
  <si>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</si>
  <si>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</si>
  <si>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</si>
  <si>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</si>
  <si>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</si>
  <si>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</si>
  <si>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</si>
  <si>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</si>
  <si>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</si>
  <si>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</si>
  <si>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</si>
  <si>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</si>
  <si>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</si>
  <si>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</si>
  <si>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</si>
  <si>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</si>
  <si>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</si>
  <si>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</si>
  <si>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</si>
  <si>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</si>
  <si>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</si>
  <si>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</si>
  <si>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</si>
  <si>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</si>
  <si>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</si>
  <si>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</si>
  <si>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</si>
  <si>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</si>
  <si>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</si>
  <si>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</si>
  <si>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</si>
  <si>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</si>
  <si>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</si>
  <si>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</si>
  <si>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</si>
  <si>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</si>
  <si>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</si>
  <si>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</si>
  <si>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</si>
  <si>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</si>
  <si>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</si>
  <si>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</si>
  <si>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</si>
  <si>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</si>
  <si>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</si>
  <si>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</si>
  <si>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</si>
  <si>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</si>
  <si>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</si>
  <si>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</si>
  <si>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</si>
  <si>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</si>
  <si>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</si>
  <si>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</si>
  <si>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</si>
  <si>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</si>
  <si>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</si>
  <si>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</si>
  <si>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</si>
  <si>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</si>
  <si>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</si>
  <si>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</si>
  <si>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</si>
  <si>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</si>
  <si>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</si>
  <si>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</si>
  <si>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</si>
  <si>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</si>
  <si>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</si>
  <si>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</si>
  <si>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</si>
  <si>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</si>
  <si>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</si>
  <si>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</si>
  <si>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</si>
  <si>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</si>
  <si>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</si>
  <si>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</si>
  <si>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</si>
  <si>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</si>
  <si>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</si>
  <si>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</si>
  <si>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</si>
  <si>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</si>
  <si>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</si>
  <si>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</si>
  <si>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</si>
  <si>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</si>
  <si>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</si>
  <si>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</si>
  <si>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</si>
  <si>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</si>
  <si>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</si>
  <si>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</si>
  <si>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</si>
  <si>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</si>
  <si>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</si>
  <si>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</si>
  <si>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</si>
  <si>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</si>
  <si>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</si>
  <si>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</si>
  <si>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</si>
  <si>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</si>
  <si>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</si>
  <si>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</si>
  <si>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</si>
  <si>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</si>
  <si>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</si>
  <si>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</si>
  <si>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</si>
  <si>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</si>
  <si>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</si>
  <si>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</si>
  <si>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</si>
  <si>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</si>
  <si>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</si>
  <si>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</si>
  <si>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</si>
  <si>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</si>
  <si>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</si>
  <si>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</si>
  <si>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</si>
  <si>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</si>
  <si>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</si>
  <si>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</si>
  <si>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</si>
  <si>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</si>
  <si>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</si>
  <si>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</si>
  <si>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</si>
  <si>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</si>
  <si>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</si>
  <si>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</si>
  <si>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</si>
  <si>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</si>
  <si>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</si>
  <si>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</si>
  <si>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</si>
  <si>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</si>
  <si>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</si>
  <si>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</si>
  <si>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</si>
  <si>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</si>
  <si>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</si>
  <si>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</si>
  <si>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</si>
  <si>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</si>
  <si>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</si>
  <si>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</si>
  <si>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</si>
  <si>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</si>
  <si>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</si>
  <si>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</si>
  <si>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</si>
  <si>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</si>
  <si>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</si>
  <si>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</si>
  <si>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</si>
  <si>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</si>
  <si>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</si>
  <si>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</si>
  <si>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</si>
  <si>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</si>
  <si>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</si>
  <si>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</si>
  <si>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</si>
  <si>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</si>
  <si>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</si>
  <si>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</si>
  <si>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</si>
  <si>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</si>
  <si>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</si>
  <si>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</si>
  <si>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</si>
  <si>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</si>
  <si>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</si>
  <si>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</si>
  <si>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</si>
  <si>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</si>
  <si>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</si>
  <si>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</si>
  <si>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</si>
  <si>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</si>
  <si>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</si>
  <si>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</si>
  <si>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</si>
  <si>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</si>
  <si>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</si>
  <si>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</si>
  <si>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</si>
  <si>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</si>
  <si>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</si>
  <si>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</si>
  <si>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</si>
  <si>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</si>
  <si>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</si>
  <si>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</si>
  <si>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</si>
  <si>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</si>
  <si>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</si>
  <si>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</si>
  <si>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</si>
  <si>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</si>
  <si>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</si>
  <si>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</si>
  <si>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</si>
  <si>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</si>
  <si>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</si>
  <si>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</si>
  <si>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</si>
  <si>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</si>
  <si>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</si>
  <si>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</si>
  <si>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</si>
  <si>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</si>
  <si>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</si>
  <si>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</si>
  <si>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</si>
  <si>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</si>
  <si>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</si>
  <si>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</si>
  <si>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</si>
  <si>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</si>
  <si>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</si>
  <si>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</si>
  <si>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</si>
  <si>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</si>
  <si>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</si>
  <si>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</si>
  <si>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</si>
  <si>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</si>
  <si>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</si>
  <si>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</si>
  <si>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</si>
  <si>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</si>
  <si>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</si>
  <si>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</si>
  <si>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</si>
  <si>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</si>
  <si>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</si>
  <si>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</si>
  <si>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</si>
  <si>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</si>
  <si>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</si>
  <si>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</si>
  <si>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</si>
  <si>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</si>
  <si>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</si>
  <si>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</si>
  <si>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</si>
  <si>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</si>
  <si>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</si>
  <si>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</si>
  <si>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</si>
  <si>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</si>
  <si>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</si>
  <si>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</si>
  <si>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</si>
  <si>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</si>
  <si>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</si>
  <si>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</si>
  <si>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</si>
  <si>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</si>
  <si>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</si>
  <si>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</si>
  <si>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</si>
  <si>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</si>
  <si>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</si>
  <si>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</si>
  <si>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</si>
  <si>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</si>
  <si>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</si>
  <si>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</si>
  <si>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</si>
  <si>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</si>
  <si>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</si>
  <si>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</si>
  <si>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</si>
  <si>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</si>
  <si>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</si>
  <si>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</si>
  <si>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</si>
  <si>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</si>
  <si>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</si>
  <si>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</si>
  <si>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</si>
  <si>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</si>
  <si>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</si>
  <si>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</si>
  <si>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</si>
  <si>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</si>
  <si>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</si>
  <si>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</si>
  <si>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</si>
  <si>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</si>
  <si>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</si>
  <si>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</si>
  <si>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</si>
  <si>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</si>
  <si>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</si>
  <si>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</si>
  <si>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</si>
  <si>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</si>
  <si>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</si>
  <si>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</si>
  <si>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</si>
  <si>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</si>
  <si>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</si>
  <si>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</si>
  <si>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</si>
  <si>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</si>
  <si>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</si>
  <si>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</si>
  <si>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</si>
  <si>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</si>
  <si>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</si>
  <si>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</si>
  <si>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</si>
  <si>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</si>
  <si>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</si>
  <si>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</si>
  <si>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</si>
  <si>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</si>
  <si>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</si>
  <si>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</si>
  <si>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</si>
  <si>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</si>
  <si>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</si>
  <si>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</si>
  <si>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</si>
  <si>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</si>
  <si>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</si>
  <si>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</si>
  <si>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</si>
  <si>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</si>
  <si>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</si>
  <si>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</si>
  <si>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</si>
  <si>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</si>
  <si>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</si>
  <si>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</si>
  <si>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</si>
  <si>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</si>
  <si>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</si>
  <si>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</si>
  <si>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</si>
  <si>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</si>
  <si>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</si>
  <si>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</si>
  <si>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</si>
  <si>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</si>
  <si>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</si>
  <si>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</si>
  <si>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</si>
  <si>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</si>
  <si>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</si>
  <si>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</si>
  <si>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</si>
  <si>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</si>
  <si>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</si>
  <si>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</si>
  <si>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</si>
  <si>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</si>
  <si>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</si>
  <si>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</si>
  <si>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</si>
  <si>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</si>
  <si>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</si>
  <si>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</si>
  <si>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</si>
  <si>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</si>
  <si>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</si>
  <si>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</si>
  <si>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</si>
  <si>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</si>
  <si>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</si>
  <si>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</si>
  <si>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</si>
  <si>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</si>
  <si>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</si>
  <si>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</si>
  <si>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</si>
  <si>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</si>
  <si>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</si>
  <si>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</si>
  <si>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</si>
  <si>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</si>
  <si>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</si>
  <si>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</si>
  <si>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</si>
  <si>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</si>
  <si>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</si>
  <si>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</si>
  <si>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</si>
  <si>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</si>
  <si>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</si>
  <si>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</si>
  <si>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</si>
  <si>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</si>
  <si>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</si>
  <si>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</si>
  <si>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</si>
  <si>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</si>
  <si>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</si>
  <si>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</si>
  <si>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</si>
  <si>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</si>
  <si>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</si>
  <si>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</si>
  <si>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</si>
  <si>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</si>
  <si>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</si>
  <si>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</si>
  <si>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</si>
  <si>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</si>
  <si>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</si>
  <si>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</si>
  <si>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</si>
  <si>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</si>
  <si>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</si>
  <si>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</si>
  <si>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</si>
  <si>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</si>
  <si>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</si>
  <si>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</si>
  <si>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</si>
  <si>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</si>
  <si>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</si>
  <si>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</si>
  <si>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</si>
  <si>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</si>
  <si>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</si>
  <si>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</si>
  <si>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</si>
  <si>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</si>
  <si>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</si>
  <si>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</si>
  <si>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</si>
  <si>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</si>
  <si>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</si>
  <si>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</si>
  <si>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</si>
  <si>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</si>
  <si>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</si>
  <si>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</si>
  <si>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</si>
  <si>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</si>
  <si>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</si>
  <si>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</si>
  <si>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</si>
  <si>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</si>
  <si>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</si>
  <si>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</si>
  <si>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</si>
  <si>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</si>
  <si>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</si>
  <si>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</si>
  <si>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</si>
  <si>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</si>
  <si>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</si>
  <si>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</si>
  <si>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</si>
  <si>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</si>
  <si>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</si>
  <si>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</si>
  <si>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</si>
  <si>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</si>
  <si>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</si>
  <si>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</si>
  <si>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</si>
  <si>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</si>
  <si>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</si>
  <si>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</si>
  <si>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</si>
  <si>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</si>
  <si>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</si>
  <si>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</si>
  <si>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</si>
  <si>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</si>
  <si>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</si>
  <si>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</si>
  <si>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</si>
  <si>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</si>
  <si>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</si>
  <si>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</si>
  <si>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</si>
  <si>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</si>
  <si>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</si>
  <si>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</si>
  <si>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</si>
  <si>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</si>
  <si>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</si>
  <si>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</si>
  <si>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</si>
  <si>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</si>
  <si>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</si>
  <si>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</si>
  <si>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</si>
  <si>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</si>
  <si>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</si>
  <si>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</si>
  <si>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</si>
  <si>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</si>
  <si>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</si>
  <si>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</si>
  <si>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</si>
  <si>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</si>
  <si>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</si>
  <si>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</si>
  <si>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</si>
  <si>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</si>
  <si>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</si>
  <si>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</si>
  <si>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</si>
  <si>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</si>
  <si>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</si>
  <si>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</si>
  <si>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</si>
  <si>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</si>
  <si>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</si>
  <si>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</si>
  <si>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</si>
  <si>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</si>
  <si>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</si>
  <si>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</si>
  <si>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</si>
  <si>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</si>
  <si>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</si>
  <si>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</si>
  <si>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</si>
  <si>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</si>
  <si>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</si>
  <si>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</si>
  <si>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</si>
  <si>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</si>
  <si>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</si>
  <si>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</si>
  <si>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</si>
  <si>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</si>
  <si>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</si>
  <si>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</si>
  <si>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</si>
  <si>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</si>
  <si>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</si>
  <si>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</si>
  <si>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</si>
  <si>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</si>
  <si>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</si>
  <si>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</si>
  <si>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</si>
  <si>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</si>
  <si>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</si>
  <si>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</si>
  <si>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</si>
  <si>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</si>
  <si>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</si>
  <si>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</si>
  <si>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</si>
  <si>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</si>
  <si>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</si>
  <si>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</si>
  <si>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</si>
  <si>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</si>
  <si>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</si>
  <si>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</si>
  <si>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</si>
  <si>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</si>
  <si>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</si>
  <si>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</si>
  <si>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</si>
  <si>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</si>
  <si>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</si>
  <si>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</si>
  <si>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</si>
  <si>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</si>
  <si>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</si>
  <si>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</si>
  <si>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</si>
  <si>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</si>
  <si>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</si>
  <si>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</si>
  <si>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</si>
  <si>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</si>
  <si>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</si>
  <si>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</si>
  <si>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</si>
  <si>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</si>
  <si>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</si>
  <si>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</si>
  <si>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</si>
  <si>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</si>
  <si>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</si>
  <si>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</si>
  <si>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</si>
  <si>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</si>
  <si>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</si>
  <si>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</si>
  <si>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</si>
  <si>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</si>
  <si>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</si>
  <si>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</si>
  <si>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</si>
  <si>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</si>
  <si>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</si>
  <si>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</si>
  <si>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</si>
  <si>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</si>
  <si>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</si>
  <si>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</si>
  <si>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</si>
  <si>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</si>
  <si>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</si>
  <si>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</si>
  <si>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</si>
  <si>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</si>
  <si>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</si>
  <si>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</si>
  <si>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</si>
  <si>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</si>
  <si>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</si>
  <si>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</si>
  <si>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</si>
  <si>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</si>
  <si>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</si>
  <si>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</si>
  <si>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</si>
  <si>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</si>
  <si>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</si>
  <si>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</si>
  <si>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</si>
  <si>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</si>
  <si>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</si>
  <si>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</si>
  <si>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</si>
  <si>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</si>
  <si>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</si>
  <si>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</si>
  <si>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</si>
  <si>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</si>
  <si>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</si>
  <si>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</si>
  <si>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</si>
  <si>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</si>
  <si>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</si>
  <si>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</si>
  <si>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</si>
  <si>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</si>
  <si>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</si>
  <si>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</si>
  <si>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</si>
  <si>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</si>
  <si>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</si>
  <si>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</si>
  <si>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</si>
  <si>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</si>
  <si>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</si>
  <si>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</si>
  <si>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</si>
  <si>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</si>
  <si>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</si>
  <si>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</si>
  <si>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</si>
  <si>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</si>
  <si>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</si>
  <si>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</si>
  <si>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</si>
  <si>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</si>
  <si>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</si>
  <si>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</si>
  <si>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</si>
  <si>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</si>
  <si>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</si>
  <si>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</si>
  <si>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</si>
  <si>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</si>
  <si>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</si>
  <si>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</si>
  <si>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</si>
  <si>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</si>
  <si>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</si>
  <si>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</si>
  <si>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</si>
  <si>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</si>
  <si>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</si>
  <si>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</si>
  <si>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</si>
  <si>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</si>
  <si>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</si>
  <si>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</si>
  <si>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</si>
  <si>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</si>
  <si>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</si>
  <si>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</si>
  <si>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</si>
  <si>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</si>
  <si>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</si>
  <si>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</si>
  <si>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</si>
  <si>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</si>
  <si>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</si>
  <si>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</si>
  <si>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</si>
  <si>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</si>
  <si>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</si>
  <si>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</si>
  <si>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</si>
  <si>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</si>
  <si>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</si>
  <si>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</si>
  <si>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</si>
  <si>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</si>
  <si>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</si>
  <si>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</si>
  <si>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</si>
  <si>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</si>
  <si>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</si>
  <si>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</si>
  <si>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</si>
  <si>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</si>
  <si>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</si>
  <si>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</si>
  <si>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</si>
  <si>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</si>
  <si>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</si>
  <si>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</si>
  <si>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</si>
  <si>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</si>
  <si>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</si>
  <si>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</si>
  <si>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</si>
  <si>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</si>
  <si>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</si>
  <si>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</si>
  <si>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</si>
  <si>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</si>
  <si>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</si>
  <si>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</si>
  <si>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</si>
  <si>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</si>
  <si>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</si>
  <si>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</si>
  <si>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</si>
  <si>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</si>
  <si>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</si>
  <si>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</si>
  <si>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</si>
  <si>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</si>
  <si>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</si>
  <si>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</si>
  <si>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</si>
  <si>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</si>
  <si>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</si>
  <si>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</si>
  <si>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</si>
  <si>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</si>
  <si>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</si>
  <si>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</si>
  <si>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</si>
  <si>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</si>
  <si>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</si>
  <si>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</si>
  <si>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</si>
  <si>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</si>
  <si>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</si>
  <si>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</si>
  <si>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</si>
  <si>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</si>
  <si>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</si>
  <si>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</si>
  <si>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</si>
  <si>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</si>
  <si>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</si>
  <si>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</si>
  <si>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</si>
  <si>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</si>
  <si>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</si>
  <si>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</si>
  <si>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</si>
  <si>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</si>
  <si>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</si>
  <si>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</si>
  <si>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</si>
  <si>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</si>
  <si>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</si>
  <si>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</si>
  <si>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</si>
  <si>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</si>
  <si>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</si>
  <si>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</si>
  <si>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</si>
  <si>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</si>
  <si>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</si>
  <si>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</si>
  <si>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</si>
  <si>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</si>
  <si>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</si>
  <si>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</si>
  <si>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</si>
  <si>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</si>
  <si>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</si>
  <si>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</si>
  <si>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</si>
  <si>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</si>
  <si>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</si>
  <si>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</si>
  <si>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</si>
  <si>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</si>
  <si>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</si>
  <si>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</si>
  <si>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</si>
  <si>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</si>
  <si>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</si>
  <si>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</si>
  <si>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</si>
  <si>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</si>
  <si>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</si>
  <si>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</si>
  <si>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</si>
  <si>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</si>
  <si>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</si>
  <si>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</si>
  <si>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</si>
  <si>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</si>
  <si>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</si>
  <si>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</si>
  <si>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</si>
  <si>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</si>
  <si>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</si>
  <si>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</si>
  <si>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</si>
  <si>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</si>
  <si>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</si>
  <si>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</si>
  <si>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</si>
  <si>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</si>
  <si>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</si>
  <si>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</si>
  <si>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</si>
  <si>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</si>
  <si>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</si>
  <si>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</si>
  <si>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</si>
  <si>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</si>
  <si>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</si>
  <si>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</si>
  <si>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</si>
  <si>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</si>
  <si>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</si>
  <si>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</si>
  <si>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</si>
  <si>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</si>
  <si>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</si>
  <si>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</si>
  <si>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</si>
  <si>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</si>
  <si>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</si>
  <si>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</si>
  <si>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</si>
  <si>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</si>
  <si>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</si>
  <si>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</si>
  <si>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</si>
  <si>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</si>
  <si>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</si>
  <si>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</si>
  <si>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</si>
  <si>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</si>
  <si>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</si>
  <si>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</si>
  <si>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</si>
  <si>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</si>
  <si>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</si>
  <si>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</si>
  <si>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</si>
  <si>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</si>
  <si>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</si>
  <si>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</si>
  <si>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</si>
  <si>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</si>
  <si>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</si>
  <si>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</si>
  <si>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</si>
  <si>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</si>
  <si>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</si>
  <si>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</si>
  <si>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</si>
  <si>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</si>
  <si>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</si>
  <si>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</si>
  <si>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</si>
  <si>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</si>
  <si>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</si>
  <si>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</si>
  <si>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</si>
  <si>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</si>
  <si>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</si>
  <si>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</si>
  <si>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</si>
  <si>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</si>
  <si>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</si>
  <si>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</si>
  <si>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</si>
  <si>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</si>
  <si>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</si>
  <si>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</si>
  <si>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</si>
  <si>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</si>
  <si>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</si>
  <si>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</si>
  <si>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</si>
  <si>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</si>
  <si>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</si>
  <si>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</si>
  <si>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</si>
  <si>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</si>
  <si>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</si>
  <si>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</si>
  <si>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</si>
  <si>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</si>
  <si>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</si>
  <si>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</si>
  <si>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</si>
  <si>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</si>
  <si>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</si>
  <si>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</si>
  <si>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</si>
  <si>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</si>
  <si>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</si>
  <si>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</si>
  <si>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</si>
  <si>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</si>
  <si>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</si>
  <si>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</si>
  <si>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</si>
  <si>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</si>
  <si>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</si>
  <si>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</si>
  <si>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</si>
  <si>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</si>
  <si>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</si>
  <si>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</si>
  <si>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</si>
  <si>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</si>
  <si>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</si>
  <si>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</si>
  <si>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</si>
  <si>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</si>
  <si>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</si>
  <si>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</si>
  <si>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</si>
  <si>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</si>
  <si>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</si>
  <si>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</si>
  <si>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</si>
  <si>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</si>
  <si>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</si>
  <si>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</si>
  <si>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</si>
  <si>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</si>
  <si>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</si>
  <si>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</si>
  <si>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</si>
  <si>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</si>
  <si>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</si>
  <si>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</si>
  <si>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</si>
  <si>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</si>
  <si>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</si>
  <si>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</si>
  <si>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</si>
  <si>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</si>
  <si>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</si>
  <si>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</si>
  <si>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</si>
  <si>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</si>
  <si>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</si>
  <si>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</si>
  <si>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</si>
  <si>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</si>
  <si>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</si>
  <si>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</si>
  <si>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</si>
  <si>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</si>
  <si>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</si>
  <si>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</si>
  <si>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</si>
  <si>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</si>
  <si>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</si>
  <si>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</si>
  <si>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</si>
  <si>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</si>
  <si>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</si>
  <si>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</si>
  <si>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</si>
  <si>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</si>
  <si>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</si>
  <si>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</si>
  <si>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</si>
  <si>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</si>
  <si>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</si>
  <si>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</si>
  <si>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</si>
  <si>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</si>
  <si>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</si>
  <si>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</si>
  <si>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</si>
  <si>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</si>
  <si>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</si>
  <si>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</si>
  <si>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</si>
  <si>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</si>
  <si>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</si>
  <si>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</si>
  <si>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</si>
  <si>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</si>
  <si>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</si>
  <si>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</si>
  <si>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</si>
  <si>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</si>
  <si>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</si>
  <si>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</si>
  <si>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</si>
  <si>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</si>
  <si>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</si>
  <si>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</si>
  <si>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</si>
  <si>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</si>
  <si>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</si>
  <si>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</si>
  <si>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</si>
  <si>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</si>
  <si>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</si>
  <si>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</si>
  <si>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</si>
  <si>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</si>
  <si>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</si>
  <si>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</si>
  <si>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</si>
  <si>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</si>
  <si>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</si>
  <si>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</si>
  <si>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</si>
  <si>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</si>
  <si>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</si>
  <si>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</si>
  <si>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</si>
  <si>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</si>
  <si>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</si>
  <si>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</si>
  <si>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</si>
  <si>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</si>
  <si>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</si>
  <si>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</si>
  <si>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</si>
  <si>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</si>
  <si>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</si>
  <si>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</si>
  <si>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</si>
  <si>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</si>
  <si>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</si>
  <si>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</si>
  <si>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</si>
  <si>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</si>
  <si>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</si>
  <si>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</si>
  <si>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</si>
  <si>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</si>
  <si>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</si>
  <si>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</si>
  <si>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</si>
  <si>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</si>
  <si>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</si>
  <si>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</si>
  <si>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</si>
  <si>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</si>
  <si>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</si>
  <si>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</si>
  <si>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</si>
  <si>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</si>
  <si>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</si>
  <si>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</si>
  <si>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</si>
  <si>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</si>
  <si>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</si>
  <si>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</si>
  <si>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</si>
  <si>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</si>
  <si>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</si>
  <si>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</si>
  <si>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</si>
  <si>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</si>
  <si>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</si>
  <si>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</si>
  <si>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</si>
  <si>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</si>
  <si>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</si>
  <si>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</si>
  <si>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</si>
  <si>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</si>
  <si>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</si>
  <si>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</si>
  <si>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</si>
  <si>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</si>
  <si>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</si>
  <si>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</si>
  <si>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</si>
  <si>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</si>
  <si>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</si>
  <si>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</si>
  <si>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</si>
  <si>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</si>
  <si>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</si>
  <si>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</si>
  <si>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</si>
  <si>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</si>
  <si>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</si>
  <si>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</si>
  <si>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</si>
  <si>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</si>
  <si>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</si>
  <si>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</si>
  <si>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</si>
  <si>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</si>
  <si>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</si>
  <si>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</si>
  <si>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</si>
  <si>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</si>
  <si>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</si>
  <si>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</si>
  <si>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</si>
  <si>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</si>
  <si>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</si>
  <si>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</si>
  <si>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</si>
  <si>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</si>
  <si>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</si>
  <si>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</si>
  <si>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</si>
  <si>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</si>
  <si>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</si>
  <si>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</si>
  <si>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</si>
  <si>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</si>
  <si>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</si>
  <si>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</si>
  <si>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</si>
  <si>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</si>
  <si>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</si>
  <si>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</si>
  <si>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</si>
  <si>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</si>
  <si>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</si>
  <si>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</si>
  <si>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</si>
  <si>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</si>
  <si>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</si>
  <si>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</si>
  <si>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</si>
  <si>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</si>
  <si>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</si>
  <si>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</si>
  <si>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</si>
  <si>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</si>
  <si>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</si>
  <si>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</si>
  <si>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</si>
  <si>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</si>
  <si>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</si>
  <si>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</si>
  <si>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</si>
  <si>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</si>
  <si>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</si>
  <si>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</si>
  <si>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</si>
  <si>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</si>
  <si>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</si>
  <si>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</si>
  <si>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</si>
  <si>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</si>
  <si>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</si>
  <si>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</si>
  <si>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</si>
  <si>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</si>
  <si>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</si>
  <si>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</si>
  <si>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</si>
  <si>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</si>
  <si>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</si>
  <si>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</si>
  <si>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</si>
  <si>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</si>
  <si>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</si>
  <si>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</si>
  <si>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</si>
  <si>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</si>
  <si>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</si>
  <si>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</si>
  <si>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</si>
  <si>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</si>
  <si>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</si>
  <si>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</si>
  <si>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</si>
  <si>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</si>
  <si>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</si>
  <si>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</si>
  <si>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</si>
  <si>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</si>
  <si>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</si>
  <si>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</si>
  <si>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</si>
  <si>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</si>
  <si>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</si>
  <si>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</si>
  <si>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</si>
  <si>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</si>
  <si>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</si>
  <si>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</si>
  <si>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</si>
  <si>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</si>
  <si>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</si>
  <si>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</si>
  <si>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</si>
  <si>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</si>
  <si>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</si>
  <si>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</si>
  <si>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</si>
  <si>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</si>
  <si>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</si>
  <si>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</si>
  <si>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</si>
  <si>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</si>
  <si>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</si>
  <si>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</si>
  <si>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</si>
  <si>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</si>
  <si>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</si>
  <si>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</si>
  <si>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</si>
  <si>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</si>
  <si>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</si>
  <si>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</si>
  <si>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</si>
  <si>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</si>
  <si>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</si>
  <si>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</si>
  <si>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</si>
  <si>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</si>
  <si>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</si>
  <si>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</si>
  <si>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</si>
  <si>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</si>
  <si>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</si>
  <si>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</si>
  <si>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</si>
  <si>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</si>
  <si>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</si>
  <si>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</si>
  <si>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</si>
  <si>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</si>
  <si>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</si>
  <si>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</si>
  <si>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</si>
  <si>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</si>
  <si>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</si>
  <si>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</si>
  <si>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</si>
  <si>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</si>
  <si>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</si>
  <si>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</si>
  <si>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</si>
  <si>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</si>
  <si>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</si>
  <si>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</si>
  <si>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</si>
  <si>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</si>
  <si>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</si>
  <si>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</si>
  <si>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</si>
  <si>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</si>
  <si>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</si>
  <si>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</si>
  <si>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</si>
  <si>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</si>
  <si>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</si>
  <si>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</si>
  <si>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</si>
  <si>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</si>
  <si>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</si>
  <si>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</si>
  <si>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</si>
  <si>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</si>
  <si>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</si>
  <si>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</si>
  <si>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</si>
  <si>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</si>
  <si>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</si>
  <si>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</si>
  <si>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</si>
  <si>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</si>
  <si>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</si>
  <si>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</si>
  <si>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</si>
  <si>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</si>
  <si>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</si>
  <si>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</si>
  <si>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</si>
  <si>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</si>
  <si>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</si>
  <si>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</si>
  <si>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</si>
  <si>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</si>
  <si>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</si>
  <si>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</si>
  <si>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</si>
  <si>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</si>
  <si>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</si>
  <si>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</si>
  <si>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</si>
  <si>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</si>
  <si>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</si>
  <si>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</si>
  <si>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</si>
  <si>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</si>
  <si>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</si>
  <si>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</si>
  <si>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</si>
  <si>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</si>
  <si>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</si>
  <si>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</si>
  <si>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</si>
  <si>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</si>
  <si>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</si>
  <si>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</si>
  <si>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</si>
  <si>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</si>
  <si>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</si>
  <si>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</si>
  <si>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</si>
  <si>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</si>
  <si>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</si>
  <si>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</si>
  <si>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</si>
  <si>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</si>
  <si>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</si>
  <si>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</si>
  <si>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</si>
  <si>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</si>
  <si>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</si>
  <si>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</si>
  <si>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</si>
  <si>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</si>
  <si>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</si>
  <si>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</si>
  <si>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</si>
  <si>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</si>
  <si>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</si>
  <si>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</si>
  <si>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</si>
  <si>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</si>
  <si>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</si>
  <si>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</si>
  <si>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</si>
  <si>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</si>
  <si>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</si>
  <si>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</si>
  <si>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</si>
  <si>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</si>
  <si>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</si>
  <si>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</si>
  <si>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</si>
  <si>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</si>
  <si>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</si>
  <si>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</si>
  <si>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</si>
  <si>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</si>
  <si>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</si>
  <si>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</si>
  <si>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</si>
  <si>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</si>
  <si>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</si>
  <si>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</si>
  <si>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</si>
  <si>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</si>
  <si>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</si>
  <si>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</si>
  <si>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</si>
  <si>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</si>
  <si>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</si>
  <si>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</si>
  <si>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</si>
  <si>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</si>
  <si>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</si>
  <si>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</si>
  <si>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</si>
  <si>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</si>
  <si>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</si>
  <si>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</si>
  <si>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</si>
  <si>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</si>
  <si>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</si>
  <si>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</si>
  <si>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</si>
  <si>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</si>
  <si>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</si>
  <si>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</si>
  <si>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</si>
  <si>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</si>
  <si>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</si>
  <si>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</si>
  <si>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</si>
  <si>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</si>
  <si>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</si>
  <si>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</si>
  <si>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</si>
  <si>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</si>
  <si>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</si>
  <si>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</si>
  <si>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</si>
  <si>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</si>
  <si>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</si>
  <si>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</si>
  <si>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</si>
  <si>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</si>
  <si>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</si>
  <si>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</si>
  <si>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</si>
  <si>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</si>
  <si>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</si>
  <si>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</si>
  <si>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</si>
  <si>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</si>
  <si>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</si>
  <si>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</si>
  <si>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</si>
  <si>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</si>
  <si>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</si>
  <si>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</si>
  <si>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</si>
  <si>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</si>
  <si>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</si>
  <si>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</si>
  <si>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</si>
  <si>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</si>
  <si>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</si>
  <si>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</si>
  <si>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</si>
  <si>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</si>
  <si>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</si>
  <si>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</si>
  <si>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</si>
  <si>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</si>
  <si>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</si>
  <si>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</si>
  <si>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</si>
  <si>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</si>
  <si>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</si>
  <si>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</si>
  <si>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</si>
  <si>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</si>
  <si>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</si>
  <si>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</si>
  <si>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</si>
  <si>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</si>
  <si>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</si>
  <si>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</si>
  <si>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</si>
  <si>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</si>
  <si>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</si>
  <si>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</si>
  <si>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</si>
  <si>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</si>
  <si>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</si>
  <si>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</si>
  <si>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</si>
  <si>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</si>
  <si>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</si>
  <si>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</si>
  <si>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</si>
  <si>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</si>
  <si>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</si>
  <si>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</si>
  <si>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</si>
  <si>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</si>
  <si>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</si>
  <si>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</si>
  <si>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</si>
  <si>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</si>
  <si>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</si>
  <si>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</si>
  <si>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</si>
  <si>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</si>
  <si>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</si>
  <si>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</si>
  <si>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</si>
  <si>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</si>
  <si>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</si>
  <si>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</si>
  <si>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</si>
  <si>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</si>
  <si>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</si>
  <si>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</si>
  <si>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</si>
  <si>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</si>
  <si>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</si>
  <si>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</si>
  <si>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</si>
  <si>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</si>
  <si>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</si>
  <si>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</si>
  <si>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</si>
  <si>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</si>
  <si>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</si>
  <si>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</si>
  <si>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</si>
  <si>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</si>
  <si>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</si>
  <si>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</si>
  <si>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</si>
  <si>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</si>
  <si>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</si>
  <si>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</si>
  <si>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</si>
  <si>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</si>
  <si>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</si>
  <si>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</si>
  <si>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</si>
  <si>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</si>
  <si>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</si>
  <si>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</si>
  <si>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</si>
  <si>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</si>
  <si>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</si>
  <si>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</si>
  <si>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</si>
  <si>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</si>
  <si>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</si>
  <si>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</si>
  <si>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</si>
  <si>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</si>
  <si>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</si>
  <si>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</si>
  <si>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</si>
  <si>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</si>
  <si>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</si>
  <si>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</si>
  <si>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</si>
  <si>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</si>
  <si>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</si>
  <si>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</si>
  <si>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</si>
  <si>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</si>
  <si>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</si>
  <si>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</si>
  <si>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</si>
  <si>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</si>
  <si>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</si>
  <si>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</si>
  <si>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</si>
  <si>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</si>
  <si>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</si>
  <si>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</si>
  <si>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</si>
  <si>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</si>
  <si>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</si>
  <si>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</si>
  <si>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</si>
  <si>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</si>
  <si>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</si>
  <si>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</si>
  <si>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</si>
  <si>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</si>
  <si>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</si>
  <si>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</si>
  <si>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</si>
  <si>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</si>
  <si>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</si>
  <si>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</si>
  <si>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</si>
  <si>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</si>
  <si>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</si>
  <si>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</si>
  <si>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</si>
  <si>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</si>
  <si>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</si>
  <si>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</si>
  <si>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</si>
  <si>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</si>
  <si>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</si>
  <si>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</si>
  <si>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</si>
  <si>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</si>
  <si>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</si>
  <si>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</si>
  <si>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</si>
  <si>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</si>
  <si>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</si>
  <si>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</si>
  <si>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</si>
  <si>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</si>
  <si>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</si>
  <si>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</si>
  <si>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</si>
  <si>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</si>
  <si>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</si>
  <si>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</si>
  <si>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</si>
  <si>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</si>
  <si>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</si>
  <si>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</si>
  <si>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</si>
  <si>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</si>
  <si>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</si>
  <si>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</si>
  <si>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</si>
  <si>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</si>
  <si>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</si>
  <si>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</si>
  <si>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</si>
  <si>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</si>
  <si>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</si>
  <si>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</si>
  <si>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</si>
  <si>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</si>
  <si>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</si>
  <si>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</si>
  <si>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</si>
  <si>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</si>
  <si>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</si>
  <si>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</si>
  <si>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</si>
  <si>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</si>
  <si>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</si>
  <si>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</si>
  <si>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</si>
  <si>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</si>
  <si>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</si>
  <si>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</si>
  <si>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</si>
  <si>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</si>
  <si>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</si>
  <si>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</si>
  <si>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</si>
  <si>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</si>
  <si>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</si>
  <si>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</si>
  <si>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</si>
  <si>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</si>
  <si>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</si>
  <si>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</si>
  <si>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</si>
  <si>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</si>
  <si>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</si>
  <si>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</si>
  <si>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</si>
  <si>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</si>
  <si>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</si>
  <si>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</si>
  <si>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</si>
  <si>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</si>
  <si>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</si>
  <si>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</si>
  <si>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</si>
  <si>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</si>
  <si>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</si>
  <si>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</si>
  <si>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</si>
  <si>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</si>
  <si>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</si>
  <si>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</si>
  <si>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</si>
  <si>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</si>
  <si>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</si>
  <si>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</si>
  <si>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</si>
  <si>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</si>
  <si>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</si>
  <si>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</si>
  <si>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</si>
  <si>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</si>
  <si>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</si>
  <si>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</si>
  <si>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</si>
  <si>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</si>
  <si>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</si>
  <si>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</si>
  <si>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</si>
  <si>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</si>
  <si>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</si>
  <si>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</si>
  <si>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</si>
  <si>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</si>
  <si>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</si>
  <si>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</si>
  <si>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</si>
  <si>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</si>
  <si>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</si>
  <si>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</si>
  <si>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</si>
  <si>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</si>
  <si>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</si>
  <si>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</si>
  <si>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</si>
  <si>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</si>
  <si>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</si>
  <si>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</si>
  <si>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</si>
  <si>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</si>
  <si>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</si>
  <si>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</si>
  <si>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</si>
  <si>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</si>
  <si>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</si>
  <si>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</si>
  <si>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</si>
  <si>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</si>
  <si>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</si>
  <si>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</si>
  <si>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</si>
  <si>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</si>
  <si>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</si>
  <si>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</si>
  <si>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</si>
  <si>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</si>
  <si>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</si>
  <si>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</si>
  <si>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</si>
  <si>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</si>
  <si>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</si>
  <si>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</si>
  <si>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</si>
  <si>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</si>
  <si>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</si>
  <si>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</si>
  <si>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</si>
  <si>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</si>
  <si>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</si>
  <si>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</si>
  <si>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</si>
  <si>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</si>
  <si>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</si>
  <si>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</si>
  <si>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</si>
  <si>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</si>
  <si>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</si>
  <si>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</si>
  <si>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</si>
  <si>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</si>
  <si>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</si>
  <si>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</si>
  <si>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</si>
  <si>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</si>
  <si>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</si>
  <si>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</si>
  <si>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</si>
  <si>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</si>
  <si>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</si>
  <si>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</si>
  <si>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</si>
  <si>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</si>
  <si>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</si>
  <si>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</si>
  <si>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</si>
  <si>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</si>
  <si>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</si>
  <si>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</si>
  <si>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</si>
  <si>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</si>
  <si>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</si>
  <si>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</si>
  <si>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</si>
  <si>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</si>
  <si>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</si>
  <si>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</si>
  <si>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</si>
  <si>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</si>
  <si>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</si>
  <si>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</si>
  <si>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</si>
  <si>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</si>
  <si>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</si>
  <si>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</si>
  <si>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</si>
  <si>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</si>
  <si>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</si>
  <si>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</si>
  <si>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</si>
  <si>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</si>
  <si>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</si>
  <si>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</si>
  <si>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</si>
  <si>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</si>
  <si>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</si>
  <si>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</si>
  <si>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</si>
  <si>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</si>
  <si>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</si>
  <si>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</si>
  <si>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</si>
  <si>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</si>
  <si>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</si>
  <si>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</si>
  <si>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</si>
  <si>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</si>
  <si>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</si>
  <si>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</si>
  <si>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</si>
  <si>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</si>
  <si>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</si>
  <si>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</si>
  <si>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</si>
  <si>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</si>
  <si>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</si>
  <si>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</si>
  <si>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</si>
  <si>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</si>
  <si>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</si>
  <si>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</si>
  <si>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</si>
  <si>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</si>
  <si>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</si>
  <si>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</si>
  <si>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</si>
  <si>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</si>
  <si>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</si>
  <si>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</si>
  <si>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</si>
  <si>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</si>
  <si>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</si>
  <si>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</si>
  <si>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</si>
  <si>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</si>
  <si>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</si>
  <si>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</si>
  <si>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</si>
  <si>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</si>
  <si>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</si>
  <si>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</si>
  <si>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</si>
  <si>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</si>
  <si>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</si>
  <si>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</si>
  <si>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</si>
  <si>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</si>
  <si>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</si>
  <si>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</si>
  <si>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</si>
  <si>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</si>
  <si>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</si>
  <si>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</si>
  <si>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</si>
  <si>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</si>
  <si>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</si>
  <si>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</si>
  <si>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</si>
  <si>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</si>
  <si>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</si>
  <si>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</si>
  <si>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</si>
  <si>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</si>
  <si>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</si>
  <si>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</si>
  <si>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</si>
  <si>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</si>
  <si>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</si>
  <si>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</si>
  <si>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</si>
  <si>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</si>
  <si>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</si>
  <si>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</si>
  <si>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</si>
  <si>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</si>
  <si>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</si>
  <si>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</si>
  <si>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</si>
  <si>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</si>
  <si>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</si>
  <si>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</si>
  <si>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</si>
  <si>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</si>
  <si>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</si>
  <si>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</si>
  <si>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</si>
  <si>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</si>
  <si>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</si>
  <si>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</si>
  <si>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</si>
  <si>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</si>
  <si>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</si>
  <si>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</si>
  <si>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</si>
  <si>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</si>
  <si>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</si>
  <si>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</si>
  <si>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</si>
  <si>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</si>
  <si>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</si>
  <si>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</si>
  <si>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</si>
  <si>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</si>
  <si>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</si>
  <si>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</si>
  <si>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</si>
  <si>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</si>
  <si>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</si>
  <si>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</si>
  <si>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</si>
  <si>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</si>
  <si>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</si>
  <si>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</si>
  <si>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</si>
  <si>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</si>
  <si>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</si>
  <si>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</si>
  <si>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</si>
  <si>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</si>
  <si>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</si>
  <si>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</si>
  <si>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</si>
  <si>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</si>
  <si>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</si>
  <si>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</si>
  <si>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</si>
  <si>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</si>
  <si>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</si>
  <si>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</si>
  <si>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</si>
  <si>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</si>
  <si>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</si>
  <si>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</si>
  <si>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</si>
  <si>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</si>
  <si>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</si>
  <si>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</si>
  <si>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</si>
  <si>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</si>
  <si>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</si>
  <si>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</si>
  <si>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</si>
  <si>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</si>
  <si>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</si>
  <si>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</si>
  <si>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</si>
  <si>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</si>
  <si>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</si>
  <si>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</si>
  <si>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</si>
  <si>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</si>
  <si>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</si>
  <si>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</si>
  <si>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</si>
  <si>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</si>
  <si>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</si>
  <si>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</si>
  <si>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</si>
  <si>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</si>
  <si>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</si>
  <si>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</si>
  <si>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</si>
  <si>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</si>
  <si>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</si>
  <si>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</si>
  <si>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</si>
  <si>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</si>
  <si>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</si>
  <si>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</si>
  <si>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</si>
  <si>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</si>
  <si>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</si>
  <si>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</si>
  <si>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</si>
  <si>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</si>
  <si>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</si>
  <si>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</si>
  <si>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</si>
  <si>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</si>
  <si>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</si>
  <si>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</si>
  <si>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</si>
  <si>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</si>
  <si>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</si>
  <si>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</si>
  <si>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</si>
  <si>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</si>
  <si>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</si>
  <si>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</si>
  <si>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</si>
  <si>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</si>
  <si>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</si>
  <si>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</si>
  <si>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</si>
  <si>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</si>
  <si>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</si>
  <si>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</si>
  <si>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</si>
  <si>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</si>
  <si>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</si>
  <si>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</si>
  <si>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</si>
  <si>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</si>
  <si>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</si>
  <si>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</si>
  <si>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</si>
  <si>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</si>
  <si>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</si>
  <si>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</si>
  <si>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</si>
  <si>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</si>
  <si>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</si>
  <si>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</si>
  <si>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</si>
  <si>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</si>
  <si>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</si>
  <si>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</si>
  <si>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</si>
  <si>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</si>
  <si>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</si>
  <si>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</si>
  <si>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</si>
  <si>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</si>
  <si>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</si>
  <si>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</si>
  <si>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</si>
  <si>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</si>
  <si>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</si>
  <si>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</si>
  <si>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</si>
  <si>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</si>
  <si>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</si>
  <si>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</si>
  <si>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</si>
  <si>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</si>
  <si>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</si>
  <si>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</si>
  <si>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</si>
  <si>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</si>
  <si>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</si>
  <si>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</si>
  <si>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</si>
  <si>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</si>
  <si>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</si>
  <si>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</si>
  <si>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</si>
  <si>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</si>
  <si>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</si>
  <si>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</si>
  <si>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</si>
  <si>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</si>
  <si>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</si>
  <si>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</si>
  <si>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</si>
  <si>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</si>
  <si>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</si>
  <si>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</si>
  <si>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</si>
  <si>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</si>
  <si>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</si>
  <si>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</si>
  <si>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</si>
  <si>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</si>
  <si>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</si>
  <si>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</si>
  <si>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</si>
  <si>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</si>
  <si>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</si>
  <si>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</si>
  <si>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</si>
  <si>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</si>
  <si>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</si>
  <si>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</si>
  <si>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</si>
  <si>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</si>
  <si>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</si>
  <si>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</si>
  <si>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</si>
  <si>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</si>
  <si>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</si>
  <si>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</si>
  <si>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</si>
  <si>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</si>
  <si>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</si>
  <si>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</si>
  <si>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</si>
  <si>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</si>
  <si>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</si>
  <si>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</si>
  <si>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</si>
  <si>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</si>
  <si>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</si>
  <si>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</si>
  <si>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</si>
  <si>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</si>
  <si>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</si>
  <si>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</si>
  <si>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</si>
  <si>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</si>
  <si>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</si>
  <si>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</si>
  <si>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</si>
  <si>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</si>
  <si>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</si>
  <si>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</si>
  <si>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</si>
  <si>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</si>
  <si>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</si>
  <si>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</si>
  <si>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</si>
  <si>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</si>
  <si>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</si>
  <si>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</si>
  <si>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</si>
  <si>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</si>
  <si>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</si>
  <si>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</si>
  <si>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</si>
  <si>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</si>
  <si>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</si>
  <si>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</si>
  <si>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</si>
  <si>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</si>
  <si>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</si>
  <si>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</si>
  <si>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</si>
  <si>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</si>
  <si>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</si>
  <si>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</si>
  <si>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</si>
  <si>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</si>
  <si>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</si>
  <si>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</si>
  <si>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</si>
  <si>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</si>
  <si>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</si>
  <si>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</si>
  <si>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</si>
  <si>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</si>
  <si>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</si>
  <si>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</si>
  <si>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</si>
  <si>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</si>
  <si>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</si>
  <si>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</si>
  <si>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</si>
  <si>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</si>
  <si>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</si>
  <si>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</si>
  <si>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</si>
  <si>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</si>
  <si>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</si>
  <si>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</si>
  <si>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</si>
  <si>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</si>
  <si>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</si>
  <si>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</si>
  <si>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</si>
  <si>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</si>
  <si>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</si>
  <si>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</si>
  <si>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</si>
  <si>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</si>
  <si>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</si>
  <si>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</si>
  <si>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</si>
  <si>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</si>
  <si>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</si>
  <si>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</si>
  <si>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</si>
  <si>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</si>
  <si>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</si>
  <si>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</si>
  <si>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</si>
  <si>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</si>
  <si>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</si>
  <si>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</si>
  <si>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</si>
  <si>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</si>
  <si>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</si>
  <si>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</si>
  <si>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</si>
  <si>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</si>
  <si>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</si>
  <si>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</si>
  <si>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</si>
  <si>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</si>
  <si>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</si>
  <si>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</si>
  <si>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</si>
  <si>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</si>
  <si>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</si>
  <si>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</si>
  <si>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</si>
  <si>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</si>
  <si>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</si>
  <si>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</si>
  <si>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</si>
  <si>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</si>
  <si>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</si>
  <si>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</si>
  <si>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</si>
  <si>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</si>
  <si>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</si>
  <si>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</si>
  <si>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</si>
  <si>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</si>
  <si>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</si>
  <si>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</si>
  <si>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</si>
  <si>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</si>
  <si>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</si>
  <si>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</si>
  <si>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</si>
  <si>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</si>
  <si>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</si>
  <si>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</si>
  <si>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</si>
  <si>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</si>
  <si>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</si>
  <si>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</si>
  <si>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</si>
  <si>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</si>
  <si>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</si>
  <si>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</si>
  <si>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</si>
  <si>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</si>
  <si>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</si>
  <si>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</si>
  <si>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</si>
  <si>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</si>
  <si>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</si>
  <si>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</si>
  <si>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</si>
  <si>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</si>
  <si>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</si>
  <si>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</si>
  <si>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</si>
  <si>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</si>
  <si>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</si>
  <si>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</si>
  <si>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</si>
  <si>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</si>
  <si>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</si>
  <si>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</si>
  <si>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</si>
  <si>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</si>
  <si>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</si>
  <si>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</si>
  <si>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</si>
  <si>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</si>
  <si>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</si>
  <si>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</si>
  <si>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</si>
  <si>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</si>
  <si>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</si>
  <si>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</si>
  <si>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</si>
  <si>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</si>
  <si>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</si>
  <si>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</si>
  <si>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</si>
  <si>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</si>
  <si>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</si>
  <si>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</si>
  <si>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</si>
  <si>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</si>
  <si>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</si>
  <si>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</si>
  <si>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</si>
  <si>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</si>
  <si>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</si>
  <si>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</si>
  <si>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</si>
  <si>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</si>
  <si>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</si>
  <si>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</si>
  <si>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</si>
  <si>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</si>
  <si>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</si>
  <si>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</si>
  <si>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</si>
  <si>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</si>
  <si>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</si>
  <si>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</si>
  <si>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</si>
  <si>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</si>
  <si>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</si>
  <si>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</si>
  <si>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</si>
  <si>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</si>
  <si>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</si>
  <si>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</si>
  <si>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</si>
  <si>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</si>
  <si>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</si>
  <si>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</si>
  <si>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</si>
  <si>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</si>
  <si>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</si>
  <si>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</si>
  <si>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</si>
  <si>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</si>
  <si>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</si>
  <si>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</si>
  <si>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</si>
  <si>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</si>
  <si>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</si>
  <si>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</si>
  <si>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</si>
  <si>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</si>
  <si>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</si>
  <si>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</si>
  <si>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</si>
  <si>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</si>
  <si>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</si>
  <si>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</si>
  <si>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</si>
  <si>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</si>
  <si>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</si>
  <si>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</si>
  <si>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</si>
  <si>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</si>
  <si>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</si>
  <si>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</si>
  <si>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</si>
  <si>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</si>
  <si>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</si>
  <si>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</si>
  <si>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</si>
  <si>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</si>
  <si>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</si>
  <si>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</si>
  <si>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</si>
  <si>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</si>
  <si>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</si>
  <si>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</si>
  <si>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</si>
  <si>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</si>
  <si>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</si>
  <si>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</si>
  <si>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</si>
  <si>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</si>
  <si>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</si>
  <si>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</si>
  <si>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</si>
  <si>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</si>
  <si>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</si>
  <si>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</si>
  <si>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</si>
  <si>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</si>
  <si>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</si>
  <si>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</si>
  <si>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</si>
  <si>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</si>
  <si>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</si>
  <si>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</si>
  <si>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</si>
  <si>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</si>
  <si>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</si>
  <si>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</si>
  <si>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</si>
  <si>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</si>
  <si>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</si>
  <si>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</si>
  <si>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</si>
  <si>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</si>
  <si>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</si>
  <si>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</si>
  <si>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</si>
  <si>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</si>
  <si>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</si>
  <si>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</si>
  <si>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</si>
  <si>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</si>
  <si>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</si>
  <si>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</si>
  <si>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</si>
  <si>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</si>
  <si>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</si>
  <si>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</si>
  <si>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</si>
  <si>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</si>
  <si>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</si>
  <si>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</si>
  <si>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</si>
  <si>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</si>
  <si>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</si>
  <si>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</si>
  <si>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</si>
  <si>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</si>
  <si>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</si>
  <si>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</si>
  <si>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</si>
  <si>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</si>
  <si>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</si>
  <si>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</si>
  <si>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</si>
  <si>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</si>
  <si>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</si>
  <si>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</si>
  <si>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</si>
  <si>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</si>
  <si>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</si>
  <si>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</si>
  <si>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</si>
  <si>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</si>
  <si>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</si>
  <si>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</si>
  <si>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</si>
  <si>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</si>
  <si>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</si>
  <si>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</si>
  <si>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</si>
  <si>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</si>
  <si>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</si>
  <si>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</si>
  <si>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</si>
  <si>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</si>
  <si>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</si>
  <si>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</si>
  <si>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</si>
  <si>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</si>
  <si>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</si>
  <si>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</si>
  <si>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</si>
  <si>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</si>
  <si>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</si>
  <si>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</si>
  <si>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</si>
  <si>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</si>
  <si>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</si>
  <si>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</si>
  <si>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</si>
  <si>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</si>
  <si>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</si>
  <si>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</si>
  <si>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</si>
  <si>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</si>
  <si>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</si>
  <si>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</si>
  <si>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</si>
  <si>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</si>
  <si>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</si>
  <si>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</si>
  <si>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</si>
  <si>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</si>
  <si>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</si>
  <si>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</si>
  <si>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</si>
  <si>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</si>
  <si>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</si>
  <si>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</si>
  <si>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</si>
  <si>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</si>
  <si>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</si>
  <si>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</si>
  <si>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</si>
  <si>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</si>
  <si>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</si>
  <si>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</si>
  <si>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</si>
  <si>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</si>
  <si>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</si>
  <si>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</si>
  <si>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</si>
  <si>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</si>
  <si>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</si>
  <si>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</si>
  <si>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</si>
  <si>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</si>
  <si>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</si>
  <si>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</si>
  <si>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</si>
  <si>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</si>
  <si>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</si>
  <si>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</si>
  <si>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</si>
  <si>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</si>
  <si>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</si>
  <si>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</si>
  <si>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</si>
  <si>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</si>
  <si>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</si>
  <si>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</si>
  <si>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</si>
  <si>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</si>
  <si>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</si>
  <si>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</si>
  <si>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</si>
  <si>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</si>
  <si>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</si>
  <si>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</si>
  <si>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</si>
  <si>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</si>
  <si>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</si>
  <si>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</si>
  <si>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</si>
  <si>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</si>
  <si>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</si>
  <si>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</si>
  <si>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</si>
  <si>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</si>
  <si>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</si>
  <si>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</si>
  <si>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</si>
  <si>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</si>
  <si>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</si>
  <si>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</si>
  <si>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</si>
  <si>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</si>
  <si>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</si>
  <si>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</si>
  <si>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</si>
  <si>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</si>
  <si>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</si>
  <si>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</si>
  <si>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</si>
  <si>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</si>
  <si>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</si>
  <si>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</si>
  <si>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</si>
  <si>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</si>
  <si>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</si>
  <si>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</si>
  <si>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</si>
  <si>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</si>
  <si>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</si>
  <si>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</si>
  <si>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</si>
  <si>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</si>
  <si>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</si>
  <si>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</si>
  <si>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</si>
  <si>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</si>
  <si>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</si>
  <si>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</si>
  <si>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</si>
  <si>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</si>
  <si>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</si>
  <si>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</si>
  <si>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</si>
  <si>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</si>
  <si>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</si>
  <si>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</si>
  <si>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</si>
  <si>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</si>
  <si>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</si>
  <si>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</si>
  <si>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</si>
  <si>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</si>
  <si>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</si>
  <si>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</si>
  <si>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</si>
  <si>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</si>
  <si>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</si>
  <si>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</si>
  <si>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</si>
  <si>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</si>
  <si>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</si>
  <si>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</si>
  <si>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</si>
  <si>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</si>
  <si>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</si>
  <si>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</si>
  <si>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</si>
  <si>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</si>
  <si>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</si>
  <si>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</si>
  <si>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</si>
  <si>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</si>
  <si>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</si>
  <si>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</si>
  <si>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</si>
  <si>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</si>
  <si>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</si>
  <si>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</si>
  <si>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</si>
  <si>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</si>
  <si>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</si>
  <si>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</si>
  <si>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</si>
  <si>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</si>
  <si>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</si>
  <si>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</si>
  <si>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</si>
  <si>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</si>
  <si>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</si>
  <si>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</si>
  <si>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</si>
  <si>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</si>
  <si>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</si>
  <si>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</si>
  <si>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</si>
  <si>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</si>
  <si>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</si>
  <si>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</si>
  <si>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</si>
  <si>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</si>
  <si>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</si>
  <si>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</si>
  <si>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</si>
  <si>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</si>
  <si>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</si>
  <si>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</si>
  <si>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</si>
  <si>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</si>
  <si>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</si>
  <si>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</si>
  <si>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</si>
  <si>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</si>
  <si>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</si>
  <si>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</si>
  <si>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</si>
  <si>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</si>
  <si>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</si>
  <si>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</si>
  <si>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</si>
  <si>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</si>
  <si>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</si>
  <si>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</si>
  <si>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</si>
  <si>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</si>
  <si>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</si>
  <si>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</si>
  <si>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</si>
  <si>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</si>
  <si>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</si>
  <si>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</si>
  <si>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</si>
  <si>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</si>
  <si>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</si>
  <si>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</si>
  <si>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</si>
  <si>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</si>
  <si>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</si>
  <si>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</si>
  <si>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</si>
  <si>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</si>
  <si>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</si>
  <si>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</si>
  <si>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</si>
  <si>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</si>
  <si>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</si>
  <si>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</si>
  <si>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</si>
  <si>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</si>
  <si>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</si>
  <si>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</si>
  <si>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</si>
  <si>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</si>
  <si>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</si>
  <si>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</si>
  <si>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</si>
  <si>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</si>
  <si>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</si>
  <si>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</si>
  <si>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</si>
  <si>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</si>
  <si>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</si>
  <si>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</si>
  <si>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</si>
  <si>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</si>
  <si>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</si>
  <si>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</si>
  <si>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</si>
  <si>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</si>
  <si>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</si>
  <si>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</si>
  <si>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</si>
  <si>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</si>
  <si>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</si>
  <si>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</si>
  <si>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</si>
  <si>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</si>
  <si>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</si>
  <si>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</si>
  <si>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</si>
  <si>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</si>
  <si>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</si>
  <si>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</si>
  <si>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</si>
  <si>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</si>
  <si>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</si>
  <si>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</si>
  <si>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</si>
  <si>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</si>
  <si>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</si>
  <si>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</si>
  <si>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</si>
  <si>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</si>
  <si>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</si>
  <si>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</si>
  <si>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</si>
  <si>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</si>
  <si>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</si>
  <si>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</si>
  <si>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</si>
  <si>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</si>
  <si>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</si>
  <si>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</si>
  <si>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</si>
  <si>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</si>
  <si>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</si>
  <si>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</si>
  <si>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</si>
  <si>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</si>
  <si>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</si>
  <si>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</si>
  <si>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</si>
  <si>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</si>
  <si>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</si>
  <si>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</si>
  <si>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</si>
  <si>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</si>
  <si>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</si>
  <si>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</si>
  <si>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</si>
  <si>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</si>
  <si>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</si>
  <si>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</si>
  <si>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</si>
  <si>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</si>
  <si>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</si>
  <si>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</si>
  <si>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</si>
  <si>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</si>
  <si>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</si>
  <si>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</si>
  <si>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</si>
  <si>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</si>
  <si>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</si>
  <si>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</si>
  <si>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</si>
  <si>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</si>
  <si>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</si>
  <si>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</si>
  <si>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</si>
  <si>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</si>
  <si>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</si>
  <si>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</si>
  <si>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</si>
  <si>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</si>
  <si>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</si>
  <si>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</si>
  <si>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</si>
  <si>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</si>
  <si>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</si>
  <si>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</si>
  <si>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</si>
  <si>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</si>
  <si>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</si>
  <si>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</si>
  <si>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</si>
  <si>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</si>
  <si>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</si>
  <si>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</si>
  <si>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</si>
  <si>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</si>
  <si>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</si>
  <si>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</si>
  <si>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</si>
  <si>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</si>
  <si>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</si>
  <si>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</si>
  <si>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</si>
  <si>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</si>
  <si>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</si>
  <si>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</si>
  <si>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</si>
  <si>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</si>
  <si>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</si>
  <si>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</si>
  <si>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</si>
  <si>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</si>
  <si>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</si>
  <si>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</si>
  <si>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</si>
  <si>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</si>
  <si>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</si>
  <si>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</si>
  <si>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</si>
  <si>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</si>
  <si>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</si>
  <si>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</si>
  <si>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</si>
  <si>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</si>
  <si>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</si>
  <si>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</si>
  <si>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</si>
  <si>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</si>
  <si>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</si>
  <si>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</si>
  <si>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</si>
  <si>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</si>
  <si>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</si>
  <si>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</si>
  <si>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</si>
  <si>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</si>
  <si>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</si>
  <si>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</si>
  <si>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</si>
  <si>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</si>
  <si>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</si>
  <si>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</si>
  <si>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</si>
  <si>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</si>
  <si>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</si>
  <si>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</si>
  <si>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</si>
  <si>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</si>
  <si>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</si>
  <si>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</si>
  <si>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</si>
  <si>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</si>
  <si>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</si>
  <si>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</si>
  <si>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</si>
  <si>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</si>
  <si>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</si>
  <si>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</si>
  <si>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</si>
  <si>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</si>
  <si>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</si>
  <si>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</si>
  <si>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</si>
  <si>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</si>
  <si>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</si>
  <si>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</si>
  <si>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</si>
  <si>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</si>
  <si>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</si>
  <si>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</si>
  <si>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</si>
  <si>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</si>
  <si>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</si>
  <si>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</si>
  <si>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</si>
  <si>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</si>
  <si>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</si>
  <si>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</si>
  <si>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</si>
  <si>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</si>
  <si>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</si>
  <si>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</si>
  <si>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</si>
  <si>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</si>
  <si>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</si>
  <si>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</si>
  <si>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</si>
  <si>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</si>
  <si>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</si>
  <si>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</si>
  <si>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</si>
  <si>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</si>
  <si>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</si>
  <si>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</si>
  <si>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</si>
  <si>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</si>
  <si>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</si>
  <si>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</si>
  <si>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</si>
  <si>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</si>
  <si>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</si>
  <si>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</si>
  <si>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</si>
  <si>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</si>
  <si>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</si>
  <si>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</si>
  <si>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</si>
  <si>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</si>
  <si>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</si>
  <si>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</si>
  <si>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</si>
  <si>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</si>
  <si>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</si>
  <si>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</si>
  <si>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</si>
  <si>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</si>
  <si>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</si>
  <si>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</si>
  <si>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</si>
  <si>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</si>
  <si>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</si>
  <si>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</si>
  <si>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</si>
  <si>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</si>
  <si>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</si>
  <si>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</si>
  <si>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</si>
  <si>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</si>
  <si>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</si>
  <si>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</si>
  <si>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</si>
  <si>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</si>
  <si>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</si>
  <si>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</si>
  <si>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</si>
  <si>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</si>
  <si>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</si>
  <si>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</si>
  <si>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</si>
  <si>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</si>
  <si>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</si>
  <si>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</si>
  <si>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</si>
  <si>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</si>
  <si>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</si>
  <si>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</si>
  <si>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</si>
  <si>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</si>
  <si>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</si>
  <si>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</si>
  <si>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</si>
  <si>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</si>
  <si>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</si>
  <si>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</si>
  <si>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</si>
  <si>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</si>
  <si>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</si>
  <si>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</si>
  <si>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</si>
  <si>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</si>
  <si>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</si>
  <si>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</si>
  <si>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</si>
  <si>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</si>
  <si>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</si>
  <si>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</si>
  <si>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</si>
  <si>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</si>
  <si>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</si>
  <si>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</si>
  <si>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</si>
  <si>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</si>
  <si>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</si>
  <si>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</si>
  <si>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</si>
  <si>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</si>
  <si>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</si>
  <si>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</si>
  <si>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</si>
  <si>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</si>
  <si>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</si>
  <si>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</si>
  <si>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</si>
  <si>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</si>
  <si>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</si>
  <si>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</si>
  <si>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</si>
  <si>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</si>
  <si>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</si>
  <si>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</si>
  <si>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</si>
  <si>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</si>
  <si>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</si>
  <si>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</si>
  <si>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</si>
  <si>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</si>
  <si>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</si>
  <si>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</si>
  <si>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</si>
  <si>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</si>
  <si>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</si>
  <si>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</si>
  <si>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</si>
  <si>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</si>
  <si>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</si>
  <si>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</si>
  <si>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</si>
  <si>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</si>
  <si>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</si>
  <si>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</si>
  <si>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</si>
  <si>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</si>
  <si>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</si>
  <si>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</si>
  <si>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</si>
  <si>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</si>
  <si>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</si>
  <si>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</si>
  <si>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</si>
  <si>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</si>
  <si>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</si>
  <si>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</si>
  <si>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</si>
  <si>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</si>
  <si>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</si>
  <si>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</si>
  <si>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</si>
  <si>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</si>
  <si>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</si>
  <si>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</si>
  <si>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</si>
  <si>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</si>
  <si>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</si>
  <si>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</si>
  <si>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</si>
  <si>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</si>
  <si>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</si>
  <si>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</si>
  <si>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</si>
  <si>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</si>
  <si>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</si>
  <si>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</si>
  <si>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</si>
  <si>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</si>
  <si>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</si>
  <si>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</si>
  <si>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</si>
  <si>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</si>
  <si>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</si>
  <si>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</si>
  <si>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</si>
  <si>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</si>
  <si>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</si>
  <si>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</si>
  <si>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</si>
  <si>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</si>
  <si>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</si>
  <si>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</si>
  <si>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</si>
  <si>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</si>
  <si>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</si>
  <si>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</si>
  <si>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</si>
  <si>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</si>
  <si>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</si>
  <si>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</si>
  <si>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</si>
  <si>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</si>
  <si>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</si>
  <si>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</si>
  <si>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</si>
  <si>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</si>
  <si>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</si>
  <si>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</si>
  <si>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</si>
  <si>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</si>
  <si>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</si>
  <si>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</si>
  <si>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</si>
  <si>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</si>
  <si>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</si>
  <si>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</si>
  <si>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</si>
  <si>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</si>
  <si>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</si>
  <si>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</si>
  <si>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</si>
  <si>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</si>
  <si>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</si>
  <si>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</si>
  <si>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</si>
  <si>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</si>
  <si>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</si>
  <si>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</si>
  <si>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</si>
  <si>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</si>
  <si>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</si>
  <si>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</si>
  <si>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</si>
  <si>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</si>
  <si>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</si>
  <si>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</si>
  <si>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</si>
  <si>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</si>
  <si>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</si>
  <si>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</si>
  <si>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</si>
  <si>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</si>
  <si>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</si>
  <si>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</si>
  <si>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</si>
  <si>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</si>
  <si>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</si>
  <si>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</si>
  <si>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</si>
  <si>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</si>
  <si>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</si>
  <si>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</si>
  <si>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</si>
  <si>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</si>
  <si>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</si>
  <si>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</si>
  <si>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</si>
  <si>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</si>
  <si>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</si>
  <si>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</si>
  <si>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</si>
  <si>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</si>
  <si>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</si>
  <si>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</si>
  <si>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</si>
  <si>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</si>
  <si>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</si>
  <si>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</si>
  <si>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</si>
  <si>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</si>
  <si>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</si>
  <si>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</si>
  <si>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</si>
  <si>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</si>
  <si>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</si>
  <si>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</si>
  <si>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</si>
  <si>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</si>
  <si>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</si>
  <si>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</si>
  <si>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</si>
  <si>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</si>
  <si>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</si>
  <si>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</si>
  <si>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</si>
  <si>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</si>
  <si>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</si>
  <si>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</si>
  <si>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</si>
  <si>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</si>
  <si>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</si>
  <si>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</si>
  <si>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</si>
  <si>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</si>
  <si>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</si>
  <si>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</si>
  <si>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</si>
  <si>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</si>
  <si>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</si>
  <si>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</si>
  <si>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</si>
  <si>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</si>
  <si>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</si>
  <si>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</si>
  <si>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</si>
  <si>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</si>
  <si>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</si>
  <si>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</si>
  <si>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</si>
  <si>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</si>
  <si>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</si>
  <si>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</si>
  <si>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</si>
  <si>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</si>
  <si>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</si>
  <si>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</si>
  <si>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</si>
  <si>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</si>
  <si>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</si>
  <si>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</si>
  <si>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</si>
  <si>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</si>
  <si>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</si>
  <si>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</si>
  <si>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</si>
  <si>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</si>
  <si>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</si>
  <si>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</si>
  <si>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</si>
  <si>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</si>
  <si>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</si>
  <si>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</si>
  <si>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</si>
  <si>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</si>
  <si>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</si>
  <si>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</si>
  <si>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</si>
  <si>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</si>
  <si>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</si>
  <si>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</si>
  <si>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</si>
  <si>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</si>
  <si>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</si>
  <si>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</si>
  <si>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</si>
  <si>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</si>
  <si>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</si>
  <si>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</si>
  <si>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</si>
  <si>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</si>
  <si>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</si>
  <si>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</si>
  <si>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</si>
  <si>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</si>
  <si>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</si>
  <si>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</si>
  <si>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</si>
  <si>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</si>
  <si>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</si>
  <si>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</si>
  <si>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</si>
  <si>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</si>
  <si>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</si>
  <si>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</si>
  <si>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</si>
  <si>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</si>
  <si>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</si>
  <si>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</si>
  <si>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</si>
  <si>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</si>
  <si>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</si>
  <si>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</si>
  <si>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</si>
  <si>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</si>
  <si>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</si>
  <si>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</si>
  <si>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</si>
  <si>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</si>
  <si>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</si>
  <si>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</si>
  <si>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</si>
  <si>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</si>
  <si>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</si>
  <si>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</si>
  <si>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</si>
  <si>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</si>
  <si>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</si>
  <si>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</si>
  <si>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</si>
  <si>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</si>
  <si>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</si>
  <si>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</si>
  <si>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</si>
  <si>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</si>
  <si>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</si>
  <si>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</si>
  <si>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</si>
  <si>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</si>
  <si>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</si>
  <si>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</si>
  <si>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</si>
  <si>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</si>
  <si>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</si>
  <si>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</si>
  <si>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</si>
  <si>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</si>
  <si>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</si>
  <si>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</si>
  <si>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</si>
  <si>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</si>
  <si>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</si>
  <si>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</si>
  <si>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</si>
  <si>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</si>
  <si>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</si>
  <si>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</si>
  <si>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</si>
  <si>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</si>
  <si>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</si>
  <si>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</si>
  <si>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</si>
  <si>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</si>
  <si>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</si>
  <si>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</si>
  <si>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</si>
  <si>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</si>
  <si>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</si>
  <si>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</si>
  <si>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</si>
  <si>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</si>
  <si>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</si>
  <si>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</si>
  <si>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</si>
  <si>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</si>
  <si>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</si>
  <si>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</si>
  <si>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</si>
  <si>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</si>
  <si>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</si>
  <si>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</si>
  <si>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</si>
  <si>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</si>
  <si>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</si>
  <si>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</si>
  <si>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</si>
  <si>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</si>
  <si>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</si>
  <si>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</si>
  <si>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</si>
  <si>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</si>
  <si>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</si>
  <si>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</si>
  <si>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</si>
  <si>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</si>
  <si>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</si>
  <si>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</si>
  <si>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</si>
  <si>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</si>
  <si>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</si>
  <si>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</si>
  <si>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</si>
  <si>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</si>
  <si>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</si>
  <si>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</si>
  <si>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</si>
  <si>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</si>
  <si>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</si>
  <si>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</si>
  <si>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</si>
  <si>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</si>
  <si>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</si>
  <si>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</si>
  <si>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</si>
  <si>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</si>
  <si>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</si>
  <si>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</si>
  <si>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</si>
  <si>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</si>
  <si>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</si>
  <si>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</si>
  <si>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</si>
  <si>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</si>
  <si>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</si>
  <si>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</si>
  <si>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</si>
  <si>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</si>
  <si>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</si>
  <si>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</si>
  <si>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</si>
  <si>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</si>
  <si>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</si>
  <si>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</si>
  <si>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</si>
  <si>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</si>
  <si>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</si>
  <si>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</si>
  <si>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</si>
  <si>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</si>
  <si>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</si>
  <si>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</si>
  <si>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</si>
  <si>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</si>
  <si>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</si>
  <si>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</si>
  <si>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</si>
  <si>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</si>
  <si>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</si>
  <si>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</si>
  <si>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</si>
  <si>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</si>
  <si>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</si>
  <si>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</si>
  <si>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</si>
  <si>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</si>
  <si>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</si>
  <si>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</si>
  <si>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</si>
  <si>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</si>
  <si>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</si>
  <si>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</si>
  <si>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</si>
  <si>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</si>
  <si>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</si>
  <si>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</si>
  <si>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</si>
  <si>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</si>
  <si>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</si>
  <si>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</si>
  <si>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</si>
  <si>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</si>
  <si>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</si>
  <si>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</si>
  <si>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</si>
  <si>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</si>
  <si>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</si>
  <si>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</si>
  <si>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</si>
  <si>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</si>
  <si>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</si>
  <si>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</si>
  <si>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</si>
  <si>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</si>
  <si>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</si>
  <si>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</si>
  <si>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</si>
  <si>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</si>
  <si>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</si>
  <si>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</si>
  <si>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</si>
  <si>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</si>
  <si>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</si>
  <si>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</si>
  <si>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</si>
  <si>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</si>
  <si>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</si>
  <si>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</si>
  <si>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</si>
  <si>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</si>
  <si>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</si>
  <si>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</si>
  <si>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</si>
  <si>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</si>
  <si>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</si>
  <si>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</si>
  <si>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</si>
  <si>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</si>
  <si>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</si>
  <si>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</si>
  <si>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</si>
  <si>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</si>
  <si>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</si>
  <si>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</si>
  <si>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</si>
  <si>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</si>
  <si>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</si>
  <si>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</si>
  <si>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</si>
  <si>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</si>
  <si>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</si>
  <si>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</si>
  <si>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</si>
  <si>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</si>
  <si>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</si>
  <si>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</si>
  <si>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</si>
  <si>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</si>
  <si>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</si>
  <si>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</si>
  <si>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</si>
  <si>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</si>
  <si>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</si>
  <si>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</si>
  <si>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</si>
  <si>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</si>
  <si>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</si>
  <si>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</si>
  <si>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</si>
  <si>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</si>
  <si>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</si>
  <si>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</si>
  <si>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</si>
  <si>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</si>
  <si>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</si>
  <si>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</si>
  <si>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</si>
  <si>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</si>
  <si>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</si>
  <si>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</si>
  <si>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</si>
  <si>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</si>
  <si>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</si>
  <si>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</si>
  <si>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</si>
  <si>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</si>
  <si>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</si>
  <si>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</si>
  <si>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</si>
  <si>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</si>
  <si>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</si>
  <si>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</si>
  <si>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</si>
  <si>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</si>
  <si>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</si>
  <si>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</si>
  <si>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</si>
  <si>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</si>
  <si>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</si>
  <si>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</si>
  <si>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</si>
  <si>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</si>
  <si>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</si>
  <si>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</si>
  <si>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</si>
  <si>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</si>
  <si>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</si>
  <si>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</si>
  <si>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</si>
  <si>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</si>
  <si>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</si>
  <si>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</si>
  <si>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</si>
  <si>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</si>
  <si>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</si>
  <si>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</si>
  <si>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</si>
  <si>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</si>
  <si>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</si>
  <si>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</si>
  <si>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</si>
  <si>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</si>
  <si>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</si>
  <si>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</si>
  <si>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</si>
  <si>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</si>
  <si>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</si>
  <si>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</si>
  <si>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</si>
  <si>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</si>
  <si>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</si>
  <si>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</si>
  <si>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</si>
  <si>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</si>
  <si>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</si>
  <si>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</si>
  <si>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</si>
  <si>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</si>
  <si>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</si>
  <si>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</si>
  <si>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</si>
  <si>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</si>
  <si>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</si>
  <si>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</si>
  <si>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</si>
  <si>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</si>
  <si>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</si>
  <si>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</si>
  <si>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</si>
  <si>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</si>
  <si>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</si>
  <si>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</si>
  <si>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</si>
  <si>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</si>
  <si>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</si>
  <si>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</si>
  <si>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</si>
  <si>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</si>
  <si>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</si>
  <si>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</si>
  <si>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</si>
  <si>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</si>
  <si>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</si>
  <si>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</si>
  <si>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</si>
  <si>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</si>
  <si>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</si>
  <si>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</si>
  <si>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</si>
  <si>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</si>
  <si>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</si>
  <si>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</si>
  <si>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</si>
  <si>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</si>
  <si>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</si>
  <si>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</si>
  <si>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</si>
  <si>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</si>
  <si>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</si>
  <si>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</si>
  <si>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</si>
  <si>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</si>
  <si>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</si>
  <si>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</si>
  <si>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</si>
  <si>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</si>
  <si>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</si>
  <si>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</si>
  <si>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</si>
  <si>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</si>
  <si>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</si>
  <si>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</si>
  <si>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</si>
  <si>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</si>
  <si>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</si>
  <si>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</si>
  <si>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</si>
  <si>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</si>
  <si>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</si>
  <si>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</si>
  <si>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</si>
  <si>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</si>
  <si>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</si>
  <si>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</si>
  <si>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</si>
  <si>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</si>
  <si>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</si>
  <si>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</si>
  <si>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</si>
  <si>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</si>
  <si>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</si>
  <si>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</si>
  <si>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</si>
  <si>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</si>
  <si>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</si>
  <si>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</si>
  <si>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</si>
  <si>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</si>
  <si>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</si>
  <si>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</si>
  <si>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</si>
  <si>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</si>
  <si>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</si>
  <si>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</si>
  <si>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</si>
  <si>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</si>
  <si>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</si>
  <si>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</si>
  <si>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</si>
  <si>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</si>
  <si>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</si>
  <si>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</si>
  <si>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</si>
  <si>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</si>
  <si>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</si>
  <si>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</si>
  <si>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</si>
  <si>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</si>
  <si>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</si>
  <si>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</si>
  <si>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</si>
  <si>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</si>
  <si>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</si>
  <si>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</si>
  <si>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</si>
  <si>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</si>
  <si>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</si>
  <si>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</si>
  <si>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</si>
  <si>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</si>
  <si>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</si>
  <si>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</si>
  <si>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</si>
  <si>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</si>
  <si>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</si>
  <si>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</si>
  <si>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</si>
  <si>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</si>
  <si>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</si>
  <si>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</si>
  <si>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</si>
  <si>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</si>
  <si>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</si>
  <si>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</si>
  <si>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</si>
  <si>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</si>
  <si>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</si>
  <si>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</si>
  <si>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</si>
  <si>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</si>
  <si>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</si>
  <si>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</si>
  <si>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</si>
  <si>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</si>
  <si>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</si>
  <si>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</si>
  <si>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</si>
  <si>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</si>
  <si>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</si>
  <si>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</si>
  <si>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</si>
  <si>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</si>
  <si>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</si>
  <si>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</si>
  <si>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</si>
  <si>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</si>
  <si>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</si>
  <si>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</si>
  <si>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</si>
  <si>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</si>
  <si>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</si>
  <si>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</si>
  <si>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</si>
  <si>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</si>
  <si>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</si>
  <si>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</si>
  <si>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</si>
  <si>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</si>
  <si>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</si>
  <si>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</si>
  <si>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</si>
  <si>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</si>
  <si>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</si>
  <si>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</si>
  <si>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</si>
  <si>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</si>
  <si>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</si>
  <si>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</si>
  <si>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</si>
  <si>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</si>
  <si>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</si>
  <si>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</si>
  <si>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</si>
  <si>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</si>
  <si>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</si>
  <si>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</si>
  <si>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</si>
  <si>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</si>
  <si>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</si>
  <si>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</si>
  <si>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</si>
  <si>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</si>
  <si>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</si>
  <si>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</si>
  <si>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</si>
  <si>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</si>
  <si>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</si>
  <si>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</si>
  <si>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</si>
  <si>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</si>
  <si>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</si>
  <si>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</si>
  <si>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</si>
  <si>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</si>
  <si>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</si>
  <si>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</si>
  <si>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</si>
  <si>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</si>
  <si>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</si>
  <si>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</si>
  <si>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</si>
  <si>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</si>
  <si>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</si>
  <si>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</si>
  <si>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</si>
  <si>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</si>
  <si>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</si>
  <si>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</si>
  <si>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</si>
  <si>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</si>
  <si>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</si>
  <si>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</si>
  <si>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</si>
  <si>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</si>
  <si>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</si>
  <si>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</si>
  <si>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</si>
  <si>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</si>
  <si>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</si>
  <si>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</si>
  <si>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</si>
  <si>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</si>
  <si>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</si>
  <si>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</si>
  <si>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</si>
  <si>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</si>
  <si>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</si>
  <si>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</si>
  <si>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</si>
  <si>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</si>
  <si>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</si>
  <si>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</si>
  <si>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</si>
  <si>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</si>
  <si>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</si>
  <si>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</si>
  <si>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</si>
  <si>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</si>
  <si>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</si>
  <si>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</si>
  <si>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</si>
  <si>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</si>
  <si>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</si>
  <si>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</si>
  <si>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</si>
  <si>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</si>
  <si>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</si>
  <si>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</si>
  <si>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</si>
  <si>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</si>
  <si>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</si>
  <si>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</si>
  <si>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</si>
  <si>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</si>
  <si>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</si>
  <si>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</si>
  <si>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</si>
  <si>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</si>
  <si>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</si>
  <si>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</si>
  <si>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</si>
  <si>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</si>
  <si>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</si>
  <si>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</si>
  <si>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</si>
  <si>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</si>
  <si>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</si>
  <si>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</si>
  <si>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</si>
  <si>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</si>
  <si>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</si>
  <si>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</si>
  <si>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</si>
  <si>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</si>
  <si>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</si>
  <si>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</si>
  <si>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</si>
  <si>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</si>
  <si>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</si>
  <si>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</si>
  <si>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</si>
  <si>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</si>
  <si>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</si>
  <si>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</si>
  <si>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</si>
  <si>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</si>
  <si>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</si>
  <si>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</si>
  <si>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</si>
  <si>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</si>
  <si>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</si>
  <si>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</si>
  <si>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</si>
  <si>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</si>
  <si>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</si>
  <si>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</si>
  <si>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</si>
  <si>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</si>
  <si>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</si>
  <si>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</si>
  <si>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</si>
  <si>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</si>
  <si>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</si>
  <si>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</si>
  <si>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</si>
  <si>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</si>
  <si>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</si>
  <si>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</si>
  <si>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</si>
  <si>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</si>
  <si>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</si>
  <si>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</si>
  <si>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</si>
  <si>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</si>
  <si>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</si>
  <si>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</si>
  <si>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</si>
  <si>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</si>
  <si>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</si>
  <si>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</si>
  <si>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</si>
  <si>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</si>
  <si>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</si>
  <si>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</si>
  <si>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</si>
  <si>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</si>
  <si>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</si>
  <si>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</si>
  <si>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</si>
  <si>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</si>
  <si>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</si>
  <si>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</si>
  <si>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</si>
  <si>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</si>
  <si>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</si>
  <si>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</si>
  <si>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</si>
  <si>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</si>
  <si>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</si>
  <si>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</si>
  <si>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</si>
  <si>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</si>
  <si>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</si>
  <si>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</si>
  <si>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</si>
  <si>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</si>
  <si>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</si>
  <si>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</si>
  <si>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</si>
  <si>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</si>
  <si>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</si>
  <si>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</si>
  <si>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</si>
  <si>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</si>
  <si>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</si>
  <si>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</si>
  <si>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</si>
  <si>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</si>
  <si>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</si>
  <si>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</si>
  <si>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</si>
  <si>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</si>
  <si>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</si>
  <si>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</si>
  <si>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</si>
  <si>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</si>
  <si>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</si>
  <si>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</si>
  <si>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</si>
  <si>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</si>
  <si>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</si>
  <si>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</si>
  <si>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</si>
  <si>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</si>
  <si>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</si>
  <si>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</si>
  <si>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</si>
  <si>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</si>
  <si>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</si>
  <si>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</si>
  <si>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</si>
  <si>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</si>
  <si>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</si>
  <si>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</si>
  <si>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</si>
  <si>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</si>
  <si>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</si>
  <si>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</si>
  <si>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</si>
  <si>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</si>
  <si>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</si>
  <si>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</si>
  <si>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</si>
  <si>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</si>
  <si>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</si>
  <si>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</si>
  <si>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</si>
  <si>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</si>
  <si>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</si>
  <si>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</si>
  <si>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</si>
  <si>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</si>
  <si>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</si>
  <si>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</si>
  <si>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</si>
  <si>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</si>
  <si>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</si>
  <si>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</si>
  <si>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</si>
  <si>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</si>
  <si>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</si>
  <si>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</si>
  <si>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</si>
  <si>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</si>
  <si>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</si>
  <si>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</si>
  <si>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</si>
  <si>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</si>
  <si>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</si>
  <si>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</si>
  <si>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</si>
  <si>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</si>
  <si>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</si>
  <si>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</si>
  <si>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</si>
  <si>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</si>
  <si>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</si>
  <si>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</si>
  <si>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</si>
  <si>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</si>
  <si>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</si>
  <si>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</si>
  <si>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</si>
  <si>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</si>
  <si>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</si>
  <si>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</si>
  <si>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</si>
  <si>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</si>
  <si>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</si>
  <si>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</si>
  <si>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</si>
  <si>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</si>
  <si>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</si>
  <si>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</si>
  <si>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</si>
  <si>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</si>
  <si>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</si>
  <si>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</si>
  <si>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</si>
  <si>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</si>
  <si>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</si>
  <si>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</si>
  <si>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</si>
  <si>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</si>
  <si>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</si>
  <si>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</si>
  <si>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</si>
  <si>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</si>
  <si>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</si>
  <si>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</si>
  <si>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</si>
  <si>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</si>
  <si>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</si>
  <si>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</si>
  <si>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</si>
  <si>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</si>
  <si>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</si>
  <si>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</si>
  <si>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</si>
  <si>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</si>
  <si>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</si>
  <si>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</si>
  <si>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</si>
  <si>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</si>
  <si>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</si>
  <si>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</si>
  <si>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</si>
  <si>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</si>
  <si>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</si>
  <si>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</si>
  <si>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</si>
  <si>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</si>
  <si>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</si>
  <si>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</si>
  <si>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</si>
  <si>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</si>
  <si>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</si>
  <si>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</si>
  <si>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</si>
  <si>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</si>
  <si>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</si>
  <si>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</si>
  <si>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</si>
  <si>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</si>
  <si>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</si>
  <si>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</si>
  <si>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</si>
  <si>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</si>
  <si>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</si>
  <si>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</si>
  <si>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</si>
  <si>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</si>
  <si>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</si>
  <si>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</si>
  <si>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</si>
  <si>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</si>
  <si>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</si>
  <si>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</si>
  <si>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</si>
  <si>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</si>
  <si>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</si>
  <si>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</si>
  <si>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</si>
  <si>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</si>
  <si>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</si>
  <si>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</si>
  <si>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</si>
  <si>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</si>
  <si>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</si>
  <si>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</si>
  <si>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</si>
  <si>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</si>
  <si>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</si>
  <si>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</si>
  <si>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</si>
  <si>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</si>
  <si>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</si>
  <si>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</si>
  <si>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</si>
  <si>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</si>
  <si>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</si>
  <si>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</si>
  <si>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</si>
  <si>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</si>
  <si>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</si>
  <si>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</si>
  <si>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</si>
  <si>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</si>
  <si>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</si>
  <si>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</si>
  <si>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</si>
  <si>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</si>
  <si>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</si>
  <si>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</si>
  <si>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</si>
  <si>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</si>
  <si>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</si>
  <si>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</si>
  <si>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</si>
  <si>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</si>
  <si>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</si>
  <si>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</si>
  <si>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</si>
  <si>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</si>
  <si>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</si>
  <si>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</si>
  <si>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</si>
  <si>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</si>
  <si>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</si>
  <si>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</si>
  <si>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</si>
  <si>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</si>
  <si>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</si>
  <si>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</si>
  <si>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</si>
  <si>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</si>
  <si>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</si>
  <si>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</si>
  <si>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</si>
  <si>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</si>
  <si>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</si>
  <si>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</si>
  <si>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</si>
  <si>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</si>
  <si>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</si>
  <si>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</si>
  <si>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</si>
  <si>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</si>
  <si>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</si>
  <si>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</si>
  <si>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</si>
  <si>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</si>
  <si>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</si>
  <si>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</si>
  <si>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</si>
  <si>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</si>
  <si>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</si>
  <si>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</si>
  <si>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</si>
  <si>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</si>
  <si>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</si>
  <si>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</si>
  <si>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</si>
  <si>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</si>
  <si>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</si>
  <si>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</si>
  <si>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</si>
  <si>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</si>
  <si>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</si>
  <si>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</si>
  <si>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</si>
  <si>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</si>
  <si>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</si>
  <si>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</si>
  <si>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</si>
  <si>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</si>
  <si>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</si>
  <si>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</si>
  <si>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</si>
  <si>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</si>
  <si>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</si>
  <si>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</si>
  <si>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</si>
  <si>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</si>
  <si>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</si>
  <si>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</si>
  <si>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</si>
  <si>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</si>
  <si>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</si>
  <si>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</si>
  <si>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</si>
  <si>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</si>
  <si>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</si>
  <si>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</si>
  <si>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</si>
  <si>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</si>
  <si>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</si>
  <si>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</si>
  <si>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</si>
  <si>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</si>
  <si>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</si>
  <si>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</si>
  <si>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</si>
  <si>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</si>
  <si>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</si>
  <si>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</si>
  <si>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</si>
  <si>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</si>
  <si>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</si>
  <si>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</si>
  <si>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</si>
  <si>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</si>
  <si>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</si>
  <si>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</si>
  <si>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</si>
  <si>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</si>
  <si>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</si>
  <si>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</si>
  <si>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</si>
  <si>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</si>
  <si>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</si>
  <si>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</si>
  <si>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</si>
  <si>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</si>
  <si>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</si>
  <si>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</si>
  <si>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</si>
  <si>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</si>
  <si>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</si>
  <si>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</si>
  <si>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</si>
  <si>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</si>
  <si>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</si>
  <si>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</si>
  <si>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</si>
  <si>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</si>
  <si>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</si>
  <si>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</si>
  <si>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</si>
  <si>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</si>
  <si>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</si>
  <si>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</si>
  <si>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</si>
  <si>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</si>
  <si>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</si>
  <si>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</si>
  <si>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</si>
  <si>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</si>
  <si>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</si>
  <si>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</si>
  <si>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</si>
  <si>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</si>
  <si>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</si>
  <si>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</si>
  <si>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</si>
  <si>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</si>
  <si>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</si>
  <si>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</si>
  <si>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</si>
  <si>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</si>
  <si>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</si>
  <si>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</si>
  <si>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</si>
  <si>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</si>
  <si>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</si>
  <si>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</si>
  <si>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</si>
  <si>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</si>
  <si>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</si>
  <si>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</si>
  <si>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</si>
  <si>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</si>
  <si>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</si>
  <si>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</si>
  <si>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</si>
  <si>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</si>
  <si>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</si>
  <si>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</si>
  <si>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</si>
  <si>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</si>
  <si>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</si>
  <si>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</si>
  <si>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</si>
  <si>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</si>
  <si>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</si>
  <si>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</si>
  <si>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</si>
  <si>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</si>
  <si>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</si>
  <si>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</si>
  <si>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</si>
  <si>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</si>
  <si>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</si>
  <si>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</si>
  <si>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</si>
  <si>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</si>
  <si>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</si>
  <si>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</si>
  <si>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</si>
  <si>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</si>
  <si>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</si>
  <si>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</si>
  <si>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</si>
  <si>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</si>
  <si>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</si>
  <si>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</si>
  <si>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</si>
  <si>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</si>
  <si>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</si>
  <si>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</si>
  <si>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</si>
  <si>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</si>
  <si>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</si>
  <si>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</si>
  <si>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</si>
  <si>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</si>
  <si>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</si>
  <si>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</si>
  <si>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</si>
  <si>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</si>
  <si>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</si>
  <si>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</si>
  <si>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</si>
  <si>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</si>
  <si>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</si>
  <si>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</si>
  <si>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</si>
  <si>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</si>
  <si>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</si>
  <si>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</si>
  <si>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</si>
  <si>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</si>
  <si>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</si>
  <si>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</si>
  <si>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</si>
  <si>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</si>
  <si>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</si>
  <si>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</si>
  <si>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</si>
  <si>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</si>
  <si>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</si>
  <si>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</si>
  <si>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</si>
  <si>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</si>
  <si>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</si>
  <si>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</si>
  <si>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</si>
  <si>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</si>
  <si>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</si>
  <si>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</si>
  <si>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</si>
  <si>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</si>
  <si>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</si>
  <si>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</si>
  <si>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</si>
  <si>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</si>
  <si>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</si>
  <si>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</si>
  <si>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</si>
  <si>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</si>
  <si>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</si>
  <si>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</si>
  <si>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</si>
  <si>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</si>
  <si>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</si>
  <si>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</si>
  <si>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</si>
  <si>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</si>
  <si>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</si>
  <si>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</si>
  <si>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</si>
  <si>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</si>
  <si>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</si>
  <si>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</si>
  <si>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</si>
  <si>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</si>
  <si>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</si>
  <si>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</si>
  <si>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</si>
  <si>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</si>
  <si>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</si>
  <si>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</si>
  <si>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</si>
  <si>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</si>
  <si>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</si>
  <si>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</si>
  <si>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</si>
  <si>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</si>
  <si>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</si>
  <si>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</si>
  <si>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</si>
  <si>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</si>
  <si>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</si>
  <si>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</si>
  <si>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</si>
  <si>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</si>
  <si>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</si>
  <si>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</si>
  <si>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</si>
  <si>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</si>
  <si>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</si>
  <si>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</si>
  <si>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</si>
  <si>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</si>
  <si>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</si>
  <si>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</si>
  <si>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</si>
  <si>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</si>
  <si>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</si>
  <si>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</si>
  <si>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</si>
  <si>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</si>
  <si>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</si>
  <si>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</si>
  <si>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</si>
  <si>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</si>
  <si>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</si>
  <si>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</si>
  <si>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</si>
  <si>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</si>
  <si>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</si>
  <si>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</si>
  <si>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</si>
  <si>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</si>
  <si>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</si>
  <si>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</si>
  <si>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</si>
  <si>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</si>
  <si>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</si>
  <si>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</si>
  <si>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</si>
  <si>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</si>
  <si>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</si>
  <si>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</si>
  <si>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</si>
  <si>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</si>
  <si>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</si>
  <si>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</si>
  <si>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</si>
  <si>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</si>
  <si>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</si>
  <si>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</si>
  <si>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</si>
  <si>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</si>
  <si>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</si>
  <si>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</si>
  <si>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</si>
  <si>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</si>
  <si>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</si>
  <si>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</si>
  <si>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</si>
  <si>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</si>
  <si>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</si>
  <si>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</si>
  <si>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</si>
  <si>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</si>
  <si>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</si>
  <si>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</si>
  <si>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</si>
  <si>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</si>
  <si>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</si>
  <si>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</si>
  <si>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</si>
  <si>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</si>
  <si>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</si>
  <si>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</si>
  <si>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</si>
  <si>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</si>
  <si>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</si>
  <si>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</si>
  <si>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</si>
  <si>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</si>
  <si>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</si>
  <si>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</si>
  <si>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</si>
  <si>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</si>
  <si>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</si>
  <si>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</si>
  <si>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</si>
  <si>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</si>
  <si>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</si>
  <si>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</si>
  <si>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</si>
  <si>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</si>
  <si>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</si>
  <si>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</si>
  <si>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</si>
  <si>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</si>
  <si>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</si>
  <si>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</si>
  <si>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</si>
  <si>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</si>
  <si>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</si>
  <si>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</si>
  <si>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</si>
  <si>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</si>
  <si>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</si>
  <si>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</si>
  <si>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</si>
  <si>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</si>
  <si>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</si>
  <si>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</si>
  <si>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</si>
  <si>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</si>
  <si>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</si>
  <si>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</si>
  <si>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</si>
  <si>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</si>
  <si>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</si>
  <si>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</si>
  <si>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</si>
  <si>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</si>
  <si>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</si>
  <si>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</si>
  <si>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</si>
  <si>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</si>
  <si>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</si>
  <si>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</si>
  <si>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</si>
  <si>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</si>
  <si>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</si>
  <si>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</si>
  <si>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</si>
  <si>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</si>
  <si>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</si>
  <si>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</si>
  <si>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</si>
  <si>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</si>
  <si>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</si>
  <si>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</si>
  <si>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</si>
  <si>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</si>
  <si>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</si>
  <si>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</si>
  <si>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</si>
  <si>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</si>
  <si>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</si>
  <si>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</si>
  <si>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</si>
  <si>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</si>
  <si>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</si>
  <si>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</si>
  <si>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</si>
  <si>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</si>
  <si>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</si>
  <si>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</si>
  <si>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</si>
  <si>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</si>
  <si>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</si>
  <si>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</si>
  <si>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</si>
  <si>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</si>
  <si>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</si>
  <si>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</si>
  <si>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</si>
  <si>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</si>
  <si>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</si>
  <si>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</si>
  <si>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</si>
  <si>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</si>
  <si>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</si>
  <si>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</si>
  <si>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</si>
  <si>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</si>
  <si>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</si>
  <si>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</si>
  <si>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</si>
  <si>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</si>
  <si>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</si>
  <si>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</si>
  <si>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</si>
  <si>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</si>
  <si>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</si>
  <si>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</si>
  <si>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</si>
  <si>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</si>
  <si>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</si>
  <si>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</si>
  <si>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</si>
  <si>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</si>
  <si>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</si>
  <si>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</si>
  <si>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</si>
  <si>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</si>
  <si>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</si>
  <si>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</si>
  <si>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</si>
  <si>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</si>
  <si>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</si>
  <si>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</si>
  <si>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</si>
  <si>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</si>
  <si>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</si>
  <si>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</si>
  <si>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</si>
  <si>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</si>
  <si>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</si>
  <si>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</si>
  <si>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</si>
  <si>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</si>
  <si>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</si>
  <si>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</si>
  <si>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</si>
  <si>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</si>
  <si>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</si>
  <si>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</si>
  <si>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</si>
  <si>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</si>
  <si>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</si>
  <si>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</si>
  <si>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</si>
  <si>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</si>
  <si>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</si>
  <si>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</si>
  <si>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</si>
  <si>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</si>
  <si>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</si>
  <si>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</si>
  <si>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</si>
  <si>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</si>
  <si>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</si>
  <si>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</si>
  <si>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</si>
  <si>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</si>
  <si>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</si>
  <si>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</si>
  <si>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</si>
  <si>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</si>
  <si>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</si>
  <si>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</si>
  <si>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</si>
  <si>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</si>
  <si>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</si>
  <si>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</si>
  <si>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</si>
  <si>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</si>
  <si>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</si>
  <si>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</si>
  <si>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</si>
  <si>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</si>
  <si>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</si>
  <si>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</si>
  <si>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</si>
  <si>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</si>
  <si>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</si>
  <si>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</si>
  <si>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</si>
  <si>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</si>
  <si>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</si>
  <si>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</si>
  <si>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</si>
  <si>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</si>
  <si>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</si>
  <si>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</si>
  <si>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</si>
  <si>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</si>
  <si>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</si>
  <si>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</si>
  <si>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</si>
  <si>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</si>
  <si>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</si>
  <si>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</si>
  <si>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</si>
  <si>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</si>
  <si>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</si>
  <si>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</si>
  <si>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</si>
  <si>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</si>
  <si>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</si>
  <si>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</si>
  <si>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</si>
  <si>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</si>
  <si>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</si>
  <si>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</si>
  <si>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</si>
  <si>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</si>
  <si>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</si>
  <si>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</si>
  <si>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</si>
  <si>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</si>
  <si>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</si>
  <si>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</si>
  <si>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</si>
  <si>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</si>
  <si>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</si>
  <si>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</si>
  <si>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</si>
  <si>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</si>
  <si>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</si>
  <si>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</si>
  <si>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</si>
  <si>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</si>
  <si>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</si>
  <si>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</si>
  <si>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</si>
  <si>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</si>
  <si>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</si>
  <si>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</si>
  <si>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</si>
  <si>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</si>
  <si>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</si>
  <si>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</si>
  <si>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</si>
  <si>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</si>
  <si>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</si>
  <si>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</si>
  <si>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</si>
  <si>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</si>
  <si>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</si>
  <si>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</si>
  <si>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</si>
  <si>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</si>
  <si>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</si>
  <si>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</si>
  <si>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</si>
  <si>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</si>
  <si>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</si>
  <si>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</si>
  <si>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</si>
  <si>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</si>
  <si>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</si>
  <si>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</si>
  <si>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</si>
  <si>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</si>
  <si>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</si>
  <si>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</si>
  <si>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</si>
  <si>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</si>
  <si>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</si>
  <si>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</si>
  <si>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</si>
  <si>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</si>
  <si>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</si>
  <si>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</si>
  <si>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</si>
  <si>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</si>
  <si>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</si>
  <si>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</si>
  <si>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</si>
  <si>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</si>
  <si>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</si>
  <si>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</si>
  <si>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</si>
  <si>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</si>
  <si>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</si>
  <si>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</si>
  <si>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</si>
  <si>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</si>
  <si>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</si>
  <si>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</si>
  <si>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</si>
  <si>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</si>
  <si>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</si>
  <si>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</si>
  <si>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</si>
  <si>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</si>
  <si>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</si>
  <si>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</si>
  <si>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</si>
  <si>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</si>
  <si>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</si>
  <si>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</si>
  <si>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</si>
  <si>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</si>
  <si>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</si>
  <si>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</si>
  <si>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</si>
  <si>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</si>
  <si>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</si>
  <si>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</si>
  <si>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</si>
  <si>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</si>
  <si>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</si>
  <si>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</si>
  <si>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</si>
  <si>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</si>
  <si>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</si>
  <si>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</si>
  <si>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</si>
  <si>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</si>
  <si>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</si>
  <si>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</si>
  <si>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</si>
  <si>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</si>
  <si>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</si>
  <si>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</si>
  <si>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</si>
  <si>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</si>
  <si>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</si>
  <si>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</si>
  <si>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</si>
  <si>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</si>
  <si>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</si>
  <si>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</si>
  <si>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</si>
  <si>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</si>
  <si>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</si>
  <si>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</si>
  <si>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</si>
  <si>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</si>
  <si>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</si>
  <si>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</si>
  <si>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</si>
  <si>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</si>
  <si>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</si>
  <si>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</si>
  <si>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</si>
  <si>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</si>
  <si>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</si>
  <si>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</si>
  <si>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</si>
  <si>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</si>
  <si>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</si>
  <si>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</si>
  <si>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</si>
  <si>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</si>
  <si>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</si>
  <si>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</si>
  <si>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</si>
  <si>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</si>
  <si>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</si>
  <si>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</si>
  <si>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</si>
  <si>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</si>
  <si>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</si>
  <si>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</si>
  <si>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</si>
  <si>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</si>
  <si>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</si>
  <si>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</si>
  <si>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</si>
  <si>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</si>
  <si>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</si>
  <si>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</si>
  <si>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</si>
  <si>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</si>
  <si>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</si>
  <si>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</si>
  <si>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</si>
  <si>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</si>
  <si>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</si>
  <si>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</si>
  <si>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</si>
  <si>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</si>
  <si>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</si>
  <si>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</si>
  <si>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</si>
  <si>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</si>
  <si>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</si>
  <si>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</si>
  <si>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</si>
  <si>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</si>
  <si>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</si>
  <si>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</si>
  <si>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</si>
  <si>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</si>
  <si>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</si>
  <si>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</si>
  <si>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</si>
  <si>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</si>
  <si>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</si>
  <si>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</si>
  <si>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</si>
  <si>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</si>
  <si>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</si>
  <si>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</si>
  <si>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</si>
  <si>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</si>
  <si>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</si>
  <si>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</si>
  <si>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</si>
  <si>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</si>
  <si>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</si>
  <si>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</si>
  <si>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</si>
  <si>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</si>
  <si>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</si>
  <si>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</si>
  <si>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</si>
  <si>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</si>
  <si>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</si>
  <si>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</si>
  <si>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</si>
  <si>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</si>
  <si>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</si>
  <si>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</si>
  <si>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</si>
  <si>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</si>
  <si>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</si>
  <si>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</si>
  <si>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</si>
  <si>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</si>
  <si>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</si>
  <si>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</si>
  <si>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</si>
  <si>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</si>
  <si>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</si>
  <si>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</si>
  <si>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</si>
  <si>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</si>
  <si>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</si>
  <si>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</si>
  <si>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</si>
  <si>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</si>
  <si>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</si>
  <si>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</si>
  <si>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</si>
  <si>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</si>
  <si>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</si>
  <si>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</si>
  <si>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</si>
  <si>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</si>
  <si>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</si>
  <si>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</si>
  <si>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</si>
  <si>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</si>
  <si>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</si>
  <si>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</si>
  <si>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</si>
  <si>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</si>
  <si>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</si>
  <si>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</si>
  <si>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</si>
  <si>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</si>
  <si>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</si>
  <si>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</si>
  <si>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</si>
  <si>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</si>
  <si>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</si>
  <si>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</si>
  <si>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</si>
  <si>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</si>
  <si>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</si>
  <si>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</si>
  <si>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</si>
  <si>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</si>
  <si>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</si>
  <si>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</si>
  <si>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</si>
  <si>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</si>
  <si>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</si>
  <si>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</si>
  <si>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</si>
  <si>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</si>
  <si>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</si>
  <si>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</si>
  <si>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</si>
  <si>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</si>
  <si>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</si>
  <si>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</si>
  <si>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</si>
  <si>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</si>
  <si>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</si>
  <si>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</si>
  <si>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</si>
  <si>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</si>
  <si>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</si>
  <si>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</si>
  <si>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</si>
  <si>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</si>
  <si>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</si>
  <si>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</si>
  <si>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</si>
  <si>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</si>
  <si>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</si>
  <si>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</si>
  <si>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</si>
  <si>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</si>
  <si>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</si>
  <si>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</si>
  <si>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</si>
  <si>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</si>
  <si>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</si>
  <si>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</si>
  <si>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</si>
  <si>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</si>
  <si>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</si>
  <si>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</si>
  <si>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</si>
  <si>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</si>
  <si>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</si>
  <si>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</si>
  <si>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</si>
  <si>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</si>
  <si>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</si>
  <si>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</si>
  <si>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</si>
  <si>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</si>
  <si>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</si>
  <si>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</si>
  <si>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</si>
  <si>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</si>
  <si>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</si>
  <si>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</si>
  <si>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</si>
  <si>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</si>
  <si>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</si>
  <si>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</si>
  <si>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</si>
  <si>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</si>
  <si>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</si>
  <si>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</si>
  <si>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</si>
  <si>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</si>
  <si>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</si>
  <si>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</si>
  <si>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</si>
  <si>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</si>
  <si>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</si>
  <si>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</si>
  <si>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</si>
  <si>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</si>
  <si>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</si>
  <si>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</si>
  <si>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</si>
  <si>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</si>
  <si>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</si>
  <si>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</si>
  <si>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</si>
  <si>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</si>
  <si>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</si>
  <si>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</si>
  <si>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</si>
  <si>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</si>
  <si>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</si>
  <si>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</si>
  <si>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</si>
  <si>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</si>
  <si>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</si>
  <si>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</si>
  <si>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</si>
  <si>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</si>
  <si>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</si>
  <si>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</si>
  <si>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</si>
  <si>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</si>
  <si>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</si>
  <si>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</si>
  <si>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</si>
  <si>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</si>
  <si>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</si>
  <si>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</si>
  <si>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</si>
  <si>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</si>
  <si>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</si>
  <si>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</si>
  <si>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</si>
  <si>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</si>
  <si>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</si>
  <si>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</si>
  <si>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</si>
  <si>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</si>
  <si>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</si>
  <si>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</si>
  <si>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</si>
  <si>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</si>
  <si>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</si>
  <si>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</si>
  <si>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</si>
  <si>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</si>
  <si>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</si>
  <si>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</si>
  <si>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</si>
  <si>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</si>
  <si>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</si>
  <si>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</si>
  <si>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</si>
  <si>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</si>
  <si>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</si>
  <si>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</si>
  <si>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</si>
  <si>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</si>
  <si>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</si>
  <si>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</si>
  <si>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</si>
  <si>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</si>
  <si>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</si>
  <si>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</si>
  <si>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</si>
  <si>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</si>
  <si>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</si>
  <si>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</si>
  <si>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</si>
  <si>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</si>
  <si>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</si>
  <si>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</si>
  <si>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</si>
  <si>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</si>
  <si>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</si>
  <si>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</si>
  <si>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</si>
  <si>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</si>
  <si>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</si>
  <si>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</si>
  <si>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</si>
  <si>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</si>
  <si>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</si>
  <si>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</si>
  <si>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</si>
  <si>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</si>
  <si>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</si>
  <si>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</si>
  <si>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</si>
  <si>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</si>
  <si>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</si>
  <si>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</si>
  <si>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</si>
  <si>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</si>
  <si>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</si>
  <si>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</si>
  <si>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</si>
  <si>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</si>
  <si>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</si>
  <si>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</si>
  <si>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</si>
  <si>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</si>
  <si>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</si>
  <si>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</si>
  <si>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</si>
  <si>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</si>
  <si>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</si>
  <si>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</si>
  <si>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</si>
  <si>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</si>
  <si>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</si>
  <si>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</si>
  <si>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</si>
  <si>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</si>
  <si>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</si>
  <si>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</si>
  <si>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</si>
  <si>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</si>
  <si>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</si>
  <si>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</si>
  <si>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</si>
  <si>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</si>
  <si>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</si>
  <si>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</si>
  <si>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</si>
  <si>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</si>
  <si>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</si>
  <si>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</si>
  <si>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</si>
  <si>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</si>
  <si>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</si>
  <si>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</si>
  <si>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</si>
  <si>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</si>
  <si>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</si>
  <si>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</si>
  <si>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</si>
  <si>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</si>
  <si>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</si>
  <si>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</si>
  <si>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</si>
  <si>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</si>
  <si>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</si>
  <si>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</si>
  <si>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</si>
  <si>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</si>
  <si>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</si>
  <si>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</si>
  <si>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</si>
  <si>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</si>
  <si>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</si>
  <si>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</si>
  <si>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</si>
  <si>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</si>
  <si>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</si>
  <si>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</si>
  <si>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</si>
  <si>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</si>
  <si>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</si>
  <si>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</si>
  <si>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</si>
  <si>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</si>
  <si>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</si>
  <si>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</si>
  <si>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</si>
  <si>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</si>
  <si>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</si>
  <si>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</si>
  <si>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</si>
  <si>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</si>
  <si>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</si>
  <si>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</si>
  <si>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</si>
  <si>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</si>
  <si>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</si>
  <si>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</si>
  <si>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</si>
  <si>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</si>
  <si>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</si>
  <si>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</si>
  <si>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</si>
  <si>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</si>
  <si>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</si>
  <si>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</si>
  <si>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</si>
  <si>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</si>
  <si>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</si>
  <si>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</si>
  <si>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</si>
  <si>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</si>
  <si>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</si>
  <si>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</si>
  <si>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</si>
  <si>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</si>
  <si>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</si>
  <si>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</si>
  <si>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</si>
  <si>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</si>
  <si>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</si>
  <si>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</si>
  <si>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</si>
  <si>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</si>
  <si>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</si>
  <si>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</si>
  <si>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</si>
  <si>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</si>
  <si>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</si>
  <si>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</si>
  <si>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</si>
  <si>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</si>
  <si>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</si>
  <si>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</si>
  <si>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</si>
  <si>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</si>
  <si>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</si>
  <si>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</si>
  <si>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</si>
  <si>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</si>
  <si>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</si>
  <si>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</si>
  <si>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</si>
  <si>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</si>
  <si>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</si>
  <si>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</si>
  <si>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</si>
  <si>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</si>
  <si>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</si>
  <si>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</si>
  <si>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</si>
  <si>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</si>
  <si>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</si>
  <si>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</si>
  <si>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</si>
  <si>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</si>
  <si>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</si>
  <si>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</si>
  <si>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</si>
  <si>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</si>
  <si>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</si>
  <si>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</si>
  <si>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</si>
  <si>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</si>
  <si>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</si>
  <si>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</si>
  <si>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</si>
  <si>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</si>
  <si>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</si>
  <si>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</si>
  <si>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</si>
  <si>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</si>
  <si>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</si>
  <si>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</si>
  <si>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</si>
  <si>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</si>
  <si>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</si>
  <si>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</si>
  <si>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</si>
  <si>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</si>
  <si>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</si>
  <si>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</si>
  <si>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</si>
  <si>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</si>
  <si>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</si>
  <si>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</si>
  <si>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</si>
  <si>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</si>
  <si>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</si>
  <si>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</si>
  <si>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</si>
  <si>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</si>
  <si>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</si>
  <si>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</si>
  <si>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</si>
  <si>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</si>
  <si>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</si>
  <si>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</si>
  <si>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</si>
  <si>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</si>
  <si>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</si>
  <si>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</si>
  <si>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</si>
  <si>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</si>
  <si>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</si>
  <si>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</si>
  <si>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</si>
  <si>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</si>
  <si>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</si>
  <si>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</si>
  <si>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</si>
  <si>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</si>
  <si>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</si>
  <si>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</si>
  <si>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</si>
  <si>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</si>
  <si>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</si>
  <si>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</si>
  <si>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</si>
  <si>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</si>
  <si>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</si>
  <si>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</si>
  <si>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</si>
  <si>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</si>
  <si>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</si>
  <si>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</si>
  <si>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</si>
  <si>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</si>
  <si>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</si>
  <si>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</si>
  <si>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</si>
  <si>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</si>
  <si>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</si>
  <si>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</si>
  <si>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</si>
  <si>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</si>
  <si>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</si>
  <si>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</si>
  <si>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</si>
  <si>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</si>
  <si>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</si>
  <si>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</si>
  <si>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</si>
  <si>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</si>
  <si>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</si>
  <si>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</si>
  <si>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</si>
  <si>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</si>
  <si>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</si>
  <si>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</si>
  <si>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</si>
  <si>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</si>
  <si>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</si>
  <si>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</si>
  <si>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</si>
  <si>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</si>
  <si>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</si>
  <si>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</si>
  <si>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</si>
  <si>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</si>
  <si>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</si>
  <si>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</si>
  <si>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</si>
  <si>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</si>
  <si>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</si>
  <si>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</si>
  <si>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</si>
  <si>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</si>
  <si>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</si>
  <si>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</si>
  <si>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</si>
  <si>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</si>
  <si>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</si>
  <si>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</si>
  <si>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</si>
  <si>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</si>
  <si>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</si>
  <si>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</si>
  <si>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</si>
  <si>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</si>
  <si>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</si>
  <si>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</si>
  <si>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</si>
  <si>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</si>
  <si>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</si>
  <si>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</si>
  <si>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</si>
  <si>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</si>
  <si>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</si>
  <si>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</si>
  <si>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</si>
  <si>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</si>
  <si>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</si>
  <si>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</si>
  <si>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</si>
  <si>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</si>
  <si>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</si>
  <si>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</si>
  <si>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</si>
  <si>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</si>
  <si>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</si>
  <si>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</si>
  <si>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</si>
  <si>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</si>
  <si>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</si>
  <si>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</si>
  <si>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</si>
  <si>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</si>
  <si>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</si>
  <si>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</si>
  <si>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</si>
  <si>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</si>
  <si>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</si>
  <si>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</si>
  <si>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</si>
  <si>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</si>
  <si>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</si>
  <si>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</si>
  <si>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</si>
  <si>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</si>
  <si>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</si>
  <si>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</si>
  <si>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</si>
  <si>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</si>
  <si>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</si>
  <si>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</si>
  <si>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</si>
  <si>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</si>
  <si>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</si>
  <si>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</si>
  <si>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</si>
  <si>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</si>
  <si>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</si>
  <si>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</si>
  <si>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</si>
  <si>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</si>
  <si>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</si>
  <si>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</si>
  <si>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</si>
  <si>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</si>
  <si>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</si>
  <si>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</si>
  <si>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</si>
  <si>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</si>
  <si>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</si>
  <si>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</si>
  <si>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</si>
  <si>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</si>
  <si>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</si>
  <si>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</si>
  <si>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</si>
  <si>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</si>
  <si>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</si>
  <si>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</si>
  <si>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</si>
  <si>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</si>
  <si>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</si>
  <si>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</si>
  <si>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</si>
  <si>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</si>
  <si>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</si>
  <si>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</si>
  <si>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</si>
  <si>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</si>
  <si>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</si>
  <si>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</si>
  <si>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</si>
  <si>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</si>
  <si>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</si>
  <si>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</si>
  <si>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</si>
  <si>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</si>
  <si>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</si>
  <si>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</si>
  <si>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</si>
  <si>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</si>
  <si>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</si>
  <si>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</si>
  <si>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</si>
  <si>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</si>
  <si>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</si>
  <si>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</si>
  <si>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</si>
  <si>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</si>
  <si>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</si>
  <si>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</si>
  <si>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</si>
  <si>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</si>
  <si>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</si>
  <si>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</si>
  <si>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</si>
  <si>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</si>
  <si>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</si>
  <si>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</si>
  <si>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</si>
  <si>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</si>
  <si>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</si>
  <si>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</si>
  <si>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</si>
  <si>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</si>
  <si>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</si>
  <si>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</si>
  <si>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</si>
  <si>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</si>
  <si>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</si>
  <si>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</si>
  <si>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</si>
  <si>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</si>
  <si>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</si>
  <si>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</si>
  <si>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</si>
  <si>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</si>
  <si>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</si>
  <si>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</si>
  <si>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</si>
  <si>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</si>
  <si>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</si>
  <si>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</si>
  <si>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</si>
  <si>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</si>
  <si>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</si>
  <si>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</si>
  <si>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</si>
  <si>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</si>
  <si>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</si>
  <si>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</si>
  <si>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</si>
  <si>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</si>
  <si>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</si>
  <si>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</si>
  <si>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</si>
  <si>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</si>
  <si>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</si>
  <si>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</si>
  <si>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</si>
  <si>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</si>
  <si>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</si>
  <si>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</si>
  <si>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</si>
  <si>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</si>
  <si>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</si>
  <si>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</si>
  <si>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</si>
  <si>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</si>
  <si>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</si>
  <si>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</si>
  <si>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</si>
  <si>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</si>
  <si>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</si>
  <si>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</si>
  <si>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</si>
  <si>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</si>
  <si>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</si>
  <si>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</si>
  <si>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</si>
  <si>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</si>
  <si>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</si>
  <si>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</si>
  <si>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</si>
  <si>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</si>
  <si>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</si>
  <si>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</si>
  <si>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</si>
  <si>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</si>
  <si>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</si>
  <si>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</si>
  <si>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</si>
  <si>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</si>
  <si>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</si>
  <si>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</si>
  <si>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</si>
  <si>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</si>
  <si>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</si>
  <si>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</si>
  <si>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</si>
  <si>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</si>
  <si>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</si>
  <si>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</si>
  <si>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</si>
  <si>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</si>
  <si>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</si>
  <si>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</si>
  <si>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</si>
  <si>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</si>
  <si>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</si>
  <si>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</si>
  <si>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</si>
  <si>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</si>
  <si>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</si>
  <si>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</si>
  <si>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</si>
  <si>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</si>
  <si>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</si>
  <si>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</si>
  <si>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</si>
  <si>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</si>
  <si>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</si>
  <si>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</si>
  <si>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</si>
  <si>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</si>
  <si>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</si>
  <si>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</si>
  <si>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</si>
  <si>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</si>
  <si>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</si>
  <si>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</si>
  <si>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</si>
  <si>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</si>
  <si>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</si>
  <si>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</si>
  <si>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</si>
  <si>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</si>
  <si>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</si>
  <si>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</si>
  <si>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</si>
  <si>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</si>
  <si>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</si>
  <si>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</si>
  <si>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</si>
  <si>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</si>
  <si>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</si>
  <si>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</si>
  <si>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</si>
  <si>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</si>
  <si>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</si>
  <si>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</si>
  <si>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</si>
  <si>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</si>
  <si>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</si>
  <si>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</si>
  <si>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</si>
  <si>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</si>
  <si>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</si>
  <si>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</si>
  <si>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</si>
  <si>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</si>
  <si>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</si>
  <si>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</si>
  <si>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</si>
  <si>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</si>
  <si>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</si>
  <si>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</si>
  <si>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</si>
  <si>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</si>
  <si>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</si>
  <si>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</si>
  <si>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</si>
  <si>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</si>
  <si>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</si>
  <si>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</si>
  <si>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</si>
  <si>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</si>
  <si>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</si>
  <si>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</si>
  <si>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</si>
  <si>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</si>
  <si>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</si>
  <si>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</si>
  <si>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</si>
  <si>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</si>
  <si>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</si>
  <si>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</si>
  <si>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</si>
  <si>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</si>
  <si>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</si>
  <si>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</si>
  <si>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</si>
  <si>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</si>
  <si>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</si>
  <si>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</si>
  <si>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</si>
  <si>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</si>
  <si>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</si>
  <si>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</si>
  <si>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</si>
  <si>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</si>
  <si>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</si>
  <si>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</si>
  <si>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</si>
  <si>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</si>
  <si>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</si>
  <si>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</si>
  <si>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</si>
  <si>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</si>
  <si>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</si>
  <si>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</si>
  <si>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</si>
  <si>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</si>
  <si>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</si>
  <si>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</si>
  <si>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</si>
  <si>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</si>
  <si>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</si>
  <si>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</si>
  <si>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</si>
  <si>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</si>
  <si>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</si>
  <si>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</si>
  <si>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</si>
  <si>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</si>
  <si>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</si>
  <si>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</si>
  <si>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</si>
  <si>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</si>
  <si>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</si>
  <si>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</si>
  <si>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</si>
  <si>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</si>
  <si>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</si>
  <si>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</si>
  <si>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</si>
  <si>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</si>
  <si>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</si>
  <si>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</si>
  <si>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</si>
  <si>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</si>
  <si>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</si>
  <si>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</si>
  <si>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</si>
  <si>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</si>
  <si>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</si>
  <si>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</si>
  <si>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</si>
  <si>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</si>
  <si>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</si>
  <si>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</si>
  <si>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</si>
  <si>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</si>
  <si>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</si>
  <si>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</si>
  <si>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</si>
  <si>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</si>
  <si>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</si>
  <si>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</si>
  <si>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</si>
  <si>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</si>
  <si>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</si>
  <si>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</si>
  <si>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</si>
  <si>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</si>
  <si>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</si>
  <si>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</si>
  <si>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</si>
  <si>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</si>
  <si>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</si>
  <si>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</si>
  <si>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</si>
  <si>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</si>
  <si>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</si>
  <si>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</si>
  <si>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</si>
  <si>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</si>
  <si>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</si>
  <si>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</si>
  <si>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</si>
  <si>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</si>
  <si>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</si>
  <si>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</si>
  <si>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</si>
  <si>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</si>
  <si>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</si>
  <si>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</si>
  <si>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</si>
  <si>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</si>
  <si>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</si>
  <si>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</si>
  <si>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</si>
  <si>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</si>
  <si>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</si>
  <si>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</si>
  <si>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</si>
  <si>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</si>
  <si>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</si>
  <si>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</si>
  <si>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</si>
  <si>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</si>
  <si>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</si>
  <si>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</si>
  <si>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</si>
  <si>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</si>
  <si>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</si>
  <si>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</si>
  <si>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</si>
  <si>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</si>
  <si>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</si>
  <si>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</si>
  <si>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</si>
  <si>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</si>
  <si>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</si>
  <si>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</si>
  <si>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</si>
  <si>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</si>
  <si>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</si>
  <si>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</si>
  <si>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</si>
  <si>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</si>
  <si>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</si>
  <si>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</si>
  <si>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</si>
  <si>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</si>
  <si>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</si>
  <si>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</si>
  <si>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</si>
  <si>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</si>
  <si>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</si>
  <si>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</si>
  <si>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</si>
  <si>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</si>
  <si>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</si>
  <si>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</si>
  <si>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</si>
  <si>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</si>
  <si>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</si>
  <si>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</si>
  <si>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</si>
  <si>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</si>
  <si>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</si>
  <si>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</si>
  <si>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</si>
  <si>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</si>
  <si>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</si>
  <si>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</si>
  <si>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</si>
  <si>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</si>
  <si>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</si>
  <si>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</si>
  <si>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</si>
  <si>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</si>
  <si>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</si>
  <si>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</si>
  <si>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</si>
  <si>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</si>
  <si>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</si>
  <si>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</si>
  <si>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</si>
  <si>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</si>
  <si>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</si>
  <si>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</si>
  <si>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</si>
  <si>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</si>
  <si>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</si>
  <si>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</si>
  <si>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</si>
  <si>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</si>
  <si>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</si>
  <si>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</si>
  <si>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</si>
  <si>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</si>
  <si>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</si>
  <si>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</si>
  <si>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</si>
  <si>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</si>
  <si>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</si>
  <si>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</si>
  <si>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</si>
  <si>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</si>
  <si>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</si>
  <si>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</si>
  <si>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</si>
  <si>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</si>
  <si>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</si>
  <si>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</si>
  <si>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</si>
  <si>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</si>
  <si>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</si>
  <si>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</si>
  <si>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</si>
  <si>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</si>
  <si>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</si>
  <si>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</si>
  <si>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</si>
  <si>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</si>
  <si>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</si>
  <si>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</si>
  <si>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</si>
  <si>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</si>
  <si>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</si>
  <si>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</si>
  <si>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</si>
  <si>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</si>
  <si>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</si>
  <si>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</si>
  <si>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</si>
  <si>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</si>
  <si>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</si>
  <si>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</si>
  <si>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</si>
  <si>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</si>
  <si>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</si>
  <si>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</si>
  <si>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</si>
  <si>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</si>
  <si>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</si>
  <si>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</si>
  <si>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</si>
  <si>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</si>
  <si>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</si>
  <si>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</si>
  <si>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</si>
  <si>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</si>
  <si>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</si>
  <si>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</si>
  <si>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</si>
  <si>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</si>
  <si>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</si>
  <si>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</si>
  <si>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</si>
  <si>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</si>
  <si>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</si>
  <si>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</si>
  <si>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</si>
  <si>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</si>
  <si>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</si>
  <si>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</si>
  <si>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</si>
  <si>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</si>
  <si>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</si>
  <si>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</si>
  <si>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</si>
  <si>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</si>
  <si>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</si>
  <si>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</si>
  <si>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</si>
  <si>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</si>
  <si>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</si>
  <si>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</si>
  <si>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</si>
  <si>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</si>
  <si>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</si>
  <si>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</si>
  <si>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</si>
  <si>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</si>
  <si>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</si>
  <si>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</si>
  <si>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</si>
  <si>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</si>
  <si>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</si>
  <si>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</si>
  <si>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</si>
  <si>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</si>
  <si>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</si>
  <si>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</si>
  <si>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</si>
  <si>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</si>
  <si>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</si>
  <si>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</si>
  <si>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</si>
  <si>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</si>
  <si>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</si>
  <si>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</si>
  <si>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</si>
  <si>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</si>
  <si>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</si>
  <si>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</si>
  <si>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</si>
  <si>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</si>
  <si>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</si>
  <si>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</si>
  <si>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</si>
  <si>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</si>
  <si>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</si>
  <si>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</si>
  <si>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</si>
  <si>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</si>
  <si>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</si>
  <si>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</si>
  <si>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</si>
  <si>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</si>
  <si>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</si>
  <si>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</si>
  <si>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</si>
  <si>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</si>
  <si>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</si>
  <si>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</si>
  <si>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</si>
  <si>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</si>
  <si>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</si>
  <si>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</si>
  <si>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</si>
  <si>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</si>
  <si>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</si>
  <si>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</si>
  <si>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</si>
  <si>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</si>
  <si>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</si>
  <si>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</si>
  <si>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</si>
  <si>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</si>
  <si>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</si>
  <si>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</si>
  <si>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</si>
  <si>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</si>
  <si>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</si>
  <si>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</si>
  <si>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</si>
  <si>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</si>
  <si>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</si>
  <si>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</si>
  <si>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</si>
  <si>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</si>
  <si>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</si>
  <si>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</si>
  <si>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</si>
  <si>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</si>
  <si>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</si>
  <si>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</si>
  <si>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</si>
  <si>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</si>
  <si>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</si>
  <si>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</si>
  <si>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</si>
  <si>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</si>
  <si>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</si>
  <si>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</si>
  <si>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</si>
  <si>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</si>
  <si>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</si>
  <si>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</si>
  <si>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</si>
  <si>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</si>
  <si>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</si>
  <si>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</si>
  <si>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</si>
  <si>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</si>
  <si>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</si>
  <si>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</si>
  <si>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</si>
  <si>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</si>
  <si>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</si>
  <si>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</si>
  <si>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</si>
  <si>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</si>
  <si>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</si>
  <si>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</si>
  <si>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</si>
  <si>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</si>
  <si>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</si>
  <si>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</si>
  <si>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</si>
  <si>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</si>
  <si>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</si>
  <si>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</si>
  <si>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</si>
  <si>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</si>
  <si>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</si>
  <si>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</si>
  <si>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</si>
  <si>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</si>
  <si>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</si>
  <si>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</si>
  <si>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</si>
  <si>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</si>
  <si>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</si>
  <si>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</si>
  <si>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</si>
  <si>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</si>
  <si>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</si>
  <si>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</si>
  <si>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</si>
  <si>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</si>
  <si>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</si>
  <si>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</si>
  <si>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</si>
  <si>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</si>
  <si>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</si>
  <si>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</si>
  <si>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</si>
  <si>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</si>
  <si>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</si>
  <si>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</si>
  <si>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</si>
  <si>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</si>
  <si>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</si>
  <si>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</si>
  <si>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</si>
  <si>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</si>
  <si>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</si>
  <si>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</si>
  <si>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</si>
  <si>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</si>
  <si>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</si>
  <si>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</si>
  <si>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</si>
  <si>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</si>
  <si>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</si>
  <si>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</si>
  <si>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</si>
  <si>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</si>
  <si>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</si>
  <si>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</si>
  <si>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</si>
  <si>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</si>
  <si>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</si>
  <si>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</si>
  <si>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</si>
  <si>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</si>
  <si>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</si>
  <si>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</si>
  <si>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</si>
  <si>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</si>
  <si>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</si>
  <si>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</si>
  <si>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</si>
  <si>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</si>
  <si>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</si>
  <si>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</si>
  <si>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</si>
  <si>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</si>
  <si>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</si>
  <si>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</si>
  <si>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</si>
  <si>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</si>
  <si>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</si>
  <si>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</si>
  <si>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</si>
  <si>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</si>
  <si>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</si>
  <si>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</si>
  <si>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</si>
  <si>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</si>
  <si>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</si>
  <si>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</si>
  <si>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</si>
  <si>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</si>
  <si>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</si>
  <si>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</si>
  <si>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</si>
  <si>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</si>
  <si>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</si>
  <si>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</si>
  <si>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</si>
  <si>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</si>
  <si>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</si>
  <si>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</si>
  <si>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</si>
  <si>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</si>
  <si>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</si>
  <si>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</si>
  <si>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</si>
  <si>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</si>
  <si>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</si>
  <si>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</si>
  <si>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</si>
  <si>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</si>
  <si>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</si>
  <si>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</si>
  <si>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</si>
  <si>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</si>
  <si>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</si>
  <si>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</si>
  <si>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</si>
  <si>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</si>
  <si>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</si>
  <si>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</si>
  <si>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</si>
  <si>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</si>
  <si>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</si>
  <si>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</si>
  <si>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</si>
  <si>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</si>
  <si>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</si>
  <si>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</si>
  <si>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</si>
  <si>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</si>
  <si>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</si>
  <si>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</si>
  <si>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</si>
  <si>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</si>
  <si>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</si>
  <si>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</si>
  <si>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</si>
  <si>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</si>
  <si>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</si>
  <si>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</si>
  <si>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</si>
  <si>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</si>
  <si>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</si>
  <si>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</si>
  <si>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</si>
  <si>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</si>
  <si>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</si>
  <si>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</si>
  <si>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</si>
  <si>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</si>
  <si>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</si>
  <si>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</si>
  <si>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</si>
  <si>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</si>
  <si>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</si>
  <si>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</si>
  <si>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</si>
  <si>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</si>
  <si>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</si>
  <si>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</si>
  <si>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</si>
  <si>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</si>
  <si>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</si>
  <si>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</si>
  <si>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</si>
  <si>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</si>
  <si>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</si>
  <si>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</si>
  <si>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</si>
  <si>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</si>
  <si>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</si>
  <si>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</si>
  <si>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</si>
  <si>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</si>
  <si>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</si>
  <si>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</si>
  <si>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</si>
  <si>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</si>
  <si>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</si>
  <si>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</si>
  <si>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</si>
  <si>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</si>
  <si>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</si>
  <si>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</si>
  <si>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</si>
  <si>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</si>
  <si>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</si>
  <si>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</si>
  <si>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</si>
  <si>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</si>
  <si>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</si>
  <si>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</si>
  <si>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</si>
  <si>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</si>
  <si>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</si>
  <si>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</si>
  <si>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</si>
  <si>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</si>
  <si>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</si>
  <si>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</si>
  <si>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</si>
  <si>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</si>
  <si>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</si>
  <si>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</si>
  <si>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</si>
  <si>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</si>
  <si>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</si>
  <si>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</si>
  <si>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</si>
  <si>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</si>
  <si>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</si>
  <si>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</si>
  <si>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</si>
  <si>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</si>
  <si>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</si>
  <si>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</si>
  <si>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</si>
  <si>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</si>
  <si>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</si>
  <si>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</si>
  <si>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</si>
  <si>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</si>
  <si>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</si>
  <si>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</si>
  <si>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</si>
  <si>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</si>
  <si>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</si>
  <si>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</si>
  <si>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</si>
  <si>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</si>
  <si>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</si>
  <si>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</si>
  <si>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</si>
  <si>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</si>
  <si>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</si>
  <si>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</si>
  <si>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</si>
  <si>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</si>
  <si>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</si>
  <si>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</si>
  <si>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</si>
  <si>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</si>
  <si>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</si>
  <si>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</si>
  <si>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</si>
  <si>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</si>
  <si>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</si>
  <si>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</si>
  <si>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</si>
  <si>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</si>
  <si>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</si>
  <si>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</si>
  <si>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</si>
  <si>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</si>
  <si>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</si>
  <si>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</si>
  <si>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</si>
  <si>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</si>
  <si>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</si>
  <si>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</si>
  <si>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</si>
  <si>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</si>
  <si>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</si>
  <si>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</si>
  <si>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</si>
  <si>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</si>
  <si>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</si>
  <si>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</si>
  <si>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</si>
  <si>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</si>
  <si>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</si>
  <si>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</si>
  <si>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</si>
  <si>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</si>
  <si>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</si>
  <si>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</si>
  <si>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</si>
  <si>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</si>
  <si>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</si>
  <si>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</si>
  <si>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</si>
  <si>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</si>
  <si>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</si>
  <si>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</si>
  <si>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</si>
  <si>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</si>
  <si>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</si>
  <si>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</si>
  <si>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</si>
  <si>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</si>
  <si>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</si>
  <si>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</si>
  <si>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</si>
  <si>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</si>
  <si>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</si>
  <si>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</si>
  <si>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</si>
  <si>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</si>
  <si>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</si>
  <si>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</si>
  <si>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</si>
  <si>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</si>
  <si>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</si>
  <si>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</si>
  <si>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</si>
  <si>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</si>
  <si>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</si>
  <si>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</si>
  <si>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</si>
  <si>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</si>
  <si>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</si>
  <si>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</si>
  <si>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</si>
  <si>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</si>
  <si>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</si>
  <si>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</si>
  <si>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</si>
  <si>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</si>
  <si>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</si>
  <si>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</si>
  <si>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</si>
  <si>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</si>
  <si>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</si>
  <si>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</si>
  <si>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</si>
  <si>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</si>
  <si>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</si>
  <si>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</si>
  <si>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</si>
  <si>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</si>
  <si>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</si>
  <si>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</si>
  <si>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</si>
  <si>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</si>
  <si>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</si>
  <si>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</si>
  <si>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</si>
  <si>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</si>
  <si>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</si>
  <si>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</si>
  <si>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</si>
  <si>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</si>
  <si>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</si>
  <si>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</si>
  <si>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</si>
  <si>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</si>
  <si>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</si>
  <si>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</si>
  <si>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</si>
  <si>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</si>
  <si>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</si>
  <si>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</si>
  <si>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</si>
  <si>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</si>
  <si>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</si>
  <si>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</si>
  <si>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</si>
  <si>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</si>
  <si>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</si>
  <si>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</si>
  <si>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</si>
  <si>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</si>
  <si>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</si>
  <si>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</si>
  <si>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</si>
  <si>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</si>
  <si>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</si>
  <si>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</si>
  <si>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</si>
  <si>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</si>
  <si>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</si>
  <si>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</si>
  <si>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</si>
  <si>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</si>
  <si>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</si>
  <si>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</si>
  <si>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</si>
  <si>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</si>
  <si>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</si>
  <si>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</si>
  <si>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</si>
  <si>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</si>
  <si>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</si>
  <si>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</si>
  <si>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</si>
  <si>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</si>
  <si>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</si>
  <si>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</si>
  <si>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</si>
  <si>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</si>
  <si>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</si>
  <si>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</si>
  <si>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</si>
  <si>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</si>
  <si>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</si>
  <si>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</si>
  <si>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</si>
  <si>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</si>
  <si>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</si>
  <si>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</si>
  <si>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</si>
  <si>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</si>
  <si>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</si>
  <si>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</si>
  <si>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</si>
  <si>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</si>
  <si>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</si>
  <si>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</si>
  <si>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</si>
  <si>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</si>
  <si>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</si>
  <si>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</si>
  <si>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</si>
  <si>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</si>
  <si>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</si>
  <si>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</si>
  <si>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</si>
  <si>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</si>
  <si>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</si>
  <si>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</si>
  <si>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</si>
  <si>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</si>
  <si>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</si>
  <si>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</si>
  <si>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</si>
  <si>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</si>
  <si>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</si>
  <si>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</si>
  <si>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</si>
  <si>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</si>
  <si>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</si>
  <si>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</si>
  <si>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</si>
  <si>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</si>
  <si>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</si>
  <si>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</si>
  <si>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</si>
  <si>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</si>
  <si>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</si>
  <si>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</si>
  <si>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</si>
  <si>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</si>
  <si>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</si>
  <si>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</si>
  <si>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</si>
  <si>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</si>
  <si>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</si>
  <si>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</si>
  <si>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</si>
  <si>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</si>
  <si>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</si>
  <si>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</si>
  <si>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</si>
  <si>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</si>
  <si>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</si>
  <si>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</si>
  <si>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</si>
  <si>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</si>
  <si>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</si>
  <si>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</si>
  <si>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</si>
  <si>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</si>
  <si>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</si>
  <si>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</si>
  <si>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</si>
  <si>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</si>
  <si>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</si>
  <si>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</si>
  <si>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</si>
  <si>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</si>
  <si>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</si>
  <si>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</si>
  <si>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</si>
  <si>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</si>
  <si>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</si>
  <si>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</si>
  <si>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</si>
  <si>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</si>
  <si>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</si>
  <si>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</si>
  <si>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</si>
  <si>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</si>
  <si>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</si>
  <si>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</si>
  <si>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</si>
  <si>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</si>
  <si>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</si>
  <si>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</si>
  <si>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</si>
  <si>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</si>
  <si>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</si>
  <si>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</si>
  <si>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</si>
  <si>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</si>
  <si>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</si>
  <si>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</si>
  <si>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</si>
  <si>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</si>
  <si>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</si>
  <si>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</si>
  <si>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</si>
  <si>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</si>
  <si>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</si>
  <si>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</si>
  <si>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</si>
  <si>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</si>
  <si>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</si>
  <si>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</si>
  <si>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</si>
  <si>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</si>
  <si>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</si>
  <si>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</si>
  <si>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</si>
  <si>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</si>
  <si>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</si>
  <si>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</si>
  <si>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</si>
  <si>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</si>
  <si>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</si>
  <si>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</si>
  <si>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</si>
  <si>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</si>
  <si>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</si>
  <si>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</si>
  <si>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</si>
  <si>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</si>
  <si>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</si>
  <si>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</si>
  <si>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</si>
  <si>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</si>
  <si>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</si>
  <si>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</si>
  <si>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</si>
  <si>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</si>
  <si>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</si>
  <si>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</si>
  <si>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</si>
  <si>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</si>
  <si>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</si>
  <si>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</si>
  <si>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</si>
  <si>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</si>
  <si>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</si>
  <si>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</si>
  <si>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</si>
  <si>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</si>
  <si>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</si>
  <si>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</si>
  <si>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</si>
  <si>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</si>
  <si>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</si>
  <si>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</si>
  <si>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</si>
  <si>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</si>
  <si>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</si>
  <si>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</si>
  <si>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</si>
  <si>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</si>
  <si>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</si>
  <si>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</si>
  <si>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</si>
  <si>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</si>
  <si>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</si>
  <si>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</si>
  <si>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</si>
  <si>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</si>
  <si>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</si>
  <si>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</si>
  <si>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</si>
  <si>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</si>
  <si>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</si>
  <si>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</si>
  <si>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</si>
  <si>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</si>
  <si>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</si>
  <si>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</si>
  <si>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</si>
  <si>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</si>
  <si>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</si>
  <si>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</si>
  <si>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</si>
  <si>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</si>
  <si>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</si>
  <si>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</si>
  <si>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</si>
  <si>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</si>
  <si>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</si>
  <si>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</si>
  <si>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</si>
  <si>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</si>
  <si>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</si>
  <si>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</si>
  <si>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</si>
  <si>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</si>
  <si>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</si>
  <si>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</si>
  <si>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</si>
  <si>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</si>
  <si>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</si>
  <si>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</si>
  <si>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</si>
  <si>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</si>
  <si>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</si>
  <si>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</si>
  <si>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</si>
  <si>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</si>
  <si>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</si>
  <si>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</si>
  <si>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</si>
  <si>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</si>
  <si>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</si>
  <si>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</si>
  <si>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</si>
  <si>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</si>
  <si>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</si>
  <si>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</si>
  <si>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</si>
  <si>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</si>
  <si>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</si>
  <si>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</si>
  <si>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</si>
  <si>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</si>
  <si>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</si>
  <si>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</si>
  <si>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</si>
  <si>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</si>
  <si>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</si>
  <si>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</si>
  <si>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</si>
  <si>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</si>
  <si>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</si>
  <si>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</si>
  <si>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</si>
  <si>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</si>
  <si>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</si>
  <si>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</si>
  <si>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</si>
  <si>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</si>
  <si>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</si>
  <si>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</si>
  <si>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</si>
  <si>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</si>
  <si>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</si>
  <si>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</si>
  <si>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</si>
  <si>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</si>
  <si>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</si>
  <si>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</si>
  <si>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</si>
  <si>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</si>
  <si>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</si>
  <si>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</si>
  <si>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</si>
  <si>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</si>
  <si>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</si>
  <si>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</si>
  <si>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</si>
  <si>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</si>
  <si>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</si>
  <si>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</si>
  <si>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</si>
  <si>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</si>
  <si>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</si>
  <si>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</si>
  <si>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</si>
  <si>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</si>
  <si>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</si>
  <si>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</si>
  <si>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</si>
  <si>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</si>
  <si>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</si>
  <si>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</si>
  <si>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</si>
  <si>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</si>
  <si>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</si>
  <si>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</si>
  <si>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</si>
  <si>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</si>
  <si>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</si>
  <si>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</si>
  <si>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</si>
  <si>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</si>
  <si>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</si>
  <si>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</si>
  <si>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</si>
  <si>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</si>
  <si>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</si>
  <si>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</si>
  <si>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</si>
  <si>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</si>
  <si>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</si>
  <si>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</si>
  <si>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</si>
  <si>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</si>
  <si>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</si>
  <si>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</si>
  <si>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</si>
  <si>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</si>
  <si>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</si>
  <si>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</si>
  <si>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</si>
  <si>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</si>
  <si>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</si>
  <si>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</si>
  <si>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</si>
  <si>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</si>
  <si>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</si>
  <si>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</si>
  <si>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</si>
  <si>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</si>
  <si>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</si>
  <si>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</si>
  <si>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</si>
  <si>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</si>
  <si>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</si>
  <si>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</si>
  <si>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</si>
  <si>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</si>
  <si>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</si>
  <si>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</si>
  <si>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</si>
  <si>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</si>
  <si>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</si>
  <si>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</si>
  <si>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</si>
  <si>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</si>
  <si>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</si>
  <si>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</si>
  <si>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</si>
  <si>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</si>
  <si>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</si>
  <si>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</si>
  <si>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</si>
  <si>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</si>
  <si>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</si>
  <si>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</si>
  <si>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</si>
  <si>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</si>
  <si>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</si>
  <si>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</si>
  <si>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</si>
  <si>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</si>
  <si>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</si>
  <si>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</si>
  <si>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</si>
  <si>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</si>
  <si>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</si>
  <si>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</si>
  <si>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</si>
  <si>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</si>
  <si>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</si>
  <si>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</si>
  <si>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</si>
  <si>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</si>
  <si>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</si>
  <si>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</si>
  <si>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</si>
  <si>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</si>
  <si>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</si>
  <si>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</si>
  <si>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</si>
  <si>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</si>
  <si>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</si>
  <si>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</si>
  <si>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</si>
  <si>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</si>
  <si>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</si>
  <si>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</si>
  <si>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</si>
  <si>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</si>
  <si>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</si>
  <si>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</si>
  <si>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</si>
  <si>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</si>
  <si>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</si>
  <si>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</si>
  <si>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</si>
  <si>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</si>
  <si>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</si>
  <si>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</si>
  <si>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</si>
  <si>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</si>
  <si>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</si>
  <si>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</si>
  <si>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</si>
  <si>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</si>
  <si>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</si>
  <si>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</si>
  <si>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</si>
  <si>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</si>
  <si>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</si>
  <si>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</si>
  <si>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</si>
  <si>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</si>
  <si>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</si>
  <si>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</si>
  <si>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</si>
  <si>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</si>
  <si>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</si>
  <si>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</si>
  <si>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</si>
  <si>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</si>
  <si>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</si>
  <si>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</si>
  <si>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</si>
  <si>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</si>
  <si>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</si>
  <si>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</si>
  <si>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</si>
  <si>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</si>
  <si>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</si>
  <si>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</si>
  <si>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</si>
  <si>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</si>
  <si>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</si>
  <si>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</si>
  <si>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</si>
  <si>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</si>
  <si>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</si>
  <si>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</si>
  <si>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</si>
  <si>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</si>
  <si>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</si>
  <si>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</si>
  <si>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</si>
  <si>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</si>
  <si>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</si>
  <si>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</si>
  <si>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</si>
  <si>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</si>
  <si>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</si>
  <si>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</si>
  <si>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</si>
  <si>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</si>
  <si>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</si>
  <si>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</si>
  <si>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</si>
  <si>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</si>
  <si>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</si>
  <si>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</si>
  <si>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</si>
  <si>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</si>
  <si>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</si>
  <si>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</si>
  <si>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</si>
  <si>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</si>
  <si>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</si>
  <si>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</si>
  <si>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</si>
  <si>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</si>
  <si>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</si>
  <si>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</si>
  <si>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</si>
  <si>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</si>
  <si>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</si>
  <si>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</si>
  <si>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</si>
  <si>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</si>
  <si>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</si>
  <si>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</si>
  <si>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</si>
  <si>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</si>
  <si>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</si>
  <si>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</si>
  <si>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</si>
  <si>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</si>
  <si>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</si>
  <si>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</si>
  <si>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</si>
  <si>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</si>
  <si>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</si>
  <si>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</si>
  <si>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</si>
  <si>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</si>
  <si>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</si>
  <si>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</si>
  <si>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</si>
  <si>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</si>
  <si>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</si>
  <si>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</si>
  <si>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</si>
  <si>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</si>
  <si>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</si>
  <si>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</si>
  <si>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</si>
  <si>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</si>
  <si>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</si>
  <si>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</si>
  <si>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</si>
  <si>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</si>
  <si>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</si>
  <si>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</si>
  <si>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</si>
  <si>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</si>
  <si>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</si>
  <si>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</si>
  <si>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</si>
  <si>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</si>
  <si>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</si>
  <si>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</si>
  <si>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</si>
  <si>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</si>
  <si>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</si>
  <si>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</si>
  <si>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</si>
  <si>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</si>
  <si>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</si>
  <si>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</si>
  <si>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</si>
  <si>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</si>
  <si>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</si>
  <si>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</si>
  <si>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</si>
  <si>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</si>
  <si>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</si>
  <si>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</si>
  <si>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</si>
  <si>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</si>
  <si>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</si>
  <si>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</si>
  <si>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</si>
  <si>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</si>
  <si>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</si>
  <si>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</si>
  <si>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</si>
  <si>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</si>
  <si>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</si>
  <si>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</si>
  <si>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</si>
  <si>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</si>
  <si>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</si>
  <si>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</si>
  <si>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</si>
  <si>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</si>
  <si>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</si>
  <si>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</si>
  <si>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</si>
  <si>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</si>
  <si>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</si>
  <si>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</si>
  <si>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</si>
  <si>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</si>
  <si>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</si>
  <si>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</si>
  <si>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</si>
  <si>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</si>
  <si>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</si>
  <si>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</si>
  <si>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</si>
  <si>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</si>
  <si>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</si>
  <si>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</si>
  <si>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</si>
  <si>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</si>
  <si>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</si>
  <si>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</si>
  <si>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</si>
  <si>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</si>
  <si>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</si>
  <si>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</si>
  <si>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</si>
  <si>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</si>
  <si>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</si>
  <si>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</si>
  <si>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</si>
  <si>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</si>
  <si>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</si>
  <si>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</si>
  <si>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</si>
  <si>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</si>
  <si>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</si>
  <si>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</si>
  <si>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</si>
  <si>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</si>
  <si>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</si>
  <si>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</si>
  <si>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</si>
  <si>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</si>
  <si>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</si>
  <si>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</si>
  <si>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</si>
  <si>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</si>
  <si>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</si>
  <si>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</si>
  <si>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</si>
  <si>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</si>
  <si>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</si>
  <si>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</si>
  <si>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</si>
  <si>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</si>
  <si>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</si>
  <si>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</si>
  <si>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</si>
  <si>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</si>
  <si>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</si>
  <si>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</si>
  <si>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</si>
  <si>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</si>
  <si>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</si>
  <si>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</si>
  <si>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</si>
  <si>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</si>
  <si>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</si>
  <si>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</si>
  <si>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</si>
  <si>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</si>
  <si>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</si>
  <si>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</si>
  <si>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</si>
  <si>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</si>
  <si>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</si>
  <si>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</si>
  <si>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</si>
  <si>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</si>
  <si>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</si>
  <si>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</si>
  <si>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</si>
  <si>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</si>
  <si>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</si>
  <si>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</si>
  <si>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</si>
  <si>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</si>
  <si>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</si>
  <si>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</si>
  <si>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</si>
  <si>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</si>
  <si>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</si>
  <si>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</si>
  <si>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</si>
  <si>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</si>
  <si>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</si>
  <si>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</si>
  <si>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</si>
  <si>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</si>
  <si>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</si>
  <si>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</si>
  <si>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</si>
  <si>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</si>
  <si>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</si>
  <si>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</si>
  <si>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</si>
  <si>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</si>
  <si>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</si>
  <si>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</si>
  <si>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</si>
  <si>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</si>
  <si>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</si>
  <si>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</si>
  <si>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</si>
  <si>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</si>
  <si>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</si>
  <si>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</si>
  <si>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</si>
  <si>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</si>
  <si>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</si>
  <si>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</si>
  <si>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</si>
  <si>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</si>
  <si>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</si>
  <si>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</si>
  <si>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</si>
  <si>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</si>
  <si>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</si>
  <si>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</si>
  <si>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</si>
  <si>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</si>
  <si>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</si>
  <si>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</si>
  <si>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</si>
  <si>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</si>
  <si>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</si>
  <si>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</si>
  <si>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</si>
  <si>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</si>
  <si>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</si>
  <si>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</si>
  <si>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</si>
  <si>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</si>
  <si>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</si>
  <si>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</si>
  <si>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</si>
  <si>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</si>
  <si>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</si>
  <si>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</si>
  <si>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</si>
  <si>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</si>
  <si>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</si>
  <si>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</si>
  <si>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</si>
  <si>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</si>
  <si>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</si>
  <si>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</si>
  <si>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</si>
  <si>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</si>
  <si>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</si>
  <si>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</si>
  <si>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</si>
  <si>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</si>
  <si>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</si>
  <si>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</si>
  <si>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</si>
  <si>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</si>
  <si>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</si>
  <si>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</si>
  <si>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</si>
  <si>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</si>
  <si>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</si>
  <si>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</si>
  <si>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</si>
  <si>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</si>
  <si>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</si>
  <si>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</si>
  <si>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</si>
  <si>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</si>
  <si>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</si>
  <si>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</si>
  <si>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</si>
  <si>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</si>
  <si>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</si>
  <si>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</si>
  <si>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</si>
  <si>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</si>
  <si>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</si>
  <si>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</si>
  <si>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</si>
  <si>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</si>
  <si>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</si>
  <si>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</si>
  <si>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</si>
  <si>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</si>
  <si>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</si>
  <si>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</si>
  <si>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</si>
  <si>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</si>
  <si>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</si>
  <si>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</si>
  <si>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</si>
  <si>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</si>
  <si>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</si>
  <si>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</si>
  <si>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</si>
  <si>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</si>
  <si>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</si>
  <si>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</si>
  <si>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</si>
  <si>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</si>
  <si>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</si>
  <si>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</si>
  <si>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</si>
  <si>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</si>
  <si>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</si>
  <si>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</si>
  <si>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</si>
  <si>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</si>
  <si>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</si>
  <si>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</si>
  <si>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</si>
  <si>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</si>
  <si>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</si>
  <si>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</si>
  <si>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</si>
  <si>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</si>
  <si>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</si>
  <si>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</si>
  <si>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</si>
  <si>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</si>
  <si>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</si>
  <si>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</si>
  <si>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</si>
  <si>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</si>
  <si>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</si>
  <si>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</si>
  <si>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</si>
  <si>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</si>
  <si>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</si>
  <si>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</si>
  <si>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</si>
  <si>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</si>
  <si>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</si>
  <si>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</si>
  <si>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</si>
  <si>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</si>
  <si>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</si>
  <si>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</si>
  <si>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</si>
  <si>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</si>
  <si>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</si>
  <si>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</si>
  <si>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</si>
  <si>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</si>
  <si>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</si>
  <si>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</si>
  <si>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</si>
  <si>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</si>
  <si>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</si>
  <si>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</si>
  <si>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</si>
  <si>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</si>
  <si>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</si>
  <si>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</si>
  <si>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</si>
  <si>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</si>
  <si>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</si>
  <si>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</si>
  <si>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</si>
  <si>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</si>
  <si>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</si>
  <si>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</si>
  <si>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</si>
  <si>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</si>
  <si>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</si>
  <si>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</si>
  <si>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</si>
  <si>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</si>
  <si>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</si>
  <si>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</si>
  <si>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</si>
  <si>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</si>
  <si>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</si>
  <si>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</si>
  <si>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</si>
  <si>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</si>
  <si>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</si>
  <si>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</si>
  <si>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</si>
  <si>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</si>
  <si>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</si>
  <si>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</si>
  <si>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</si>
  <si>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</si>
  <si>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</si>
  <si>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</si>
  <si>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</si>
  <si>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</si>
  <si>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</si>
  <si>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</si>
  <si>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</si>
  <si>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</si>
  <si>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</si>
  <si>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</si>
  <si>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</si>
  <si>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</si>
  <si>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</si>
  <si>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</si>
  <si>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</si>
  <si>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</si>
  <si>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</si>
  <si>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</si>
  <si>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</si>
  <si>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</si>
  <si>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</si>
  <si>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</si>
  <si>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</si>
  <si>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</si>
  <si>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</si>
  <si>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</si>
  <si>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</si>
  <si>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</si>
  <si>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</si>
  <si>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</si>
  <si>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</si>
  <si>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</si>
  <si>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</si>
  <si>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</si>
  <si>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</si>
  <si>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</si>
  <si>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</si>
  <si>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</si>
  <si>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</si>
  <si>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</si>
  <si>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</si>
  <si>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</si>
  <si>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</si>
  <si>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</si>
  <si>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</si>
  <si>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</si>
  <si>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</si>
  <si>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</si>
  <si>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</si>
  <si>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</si>
  <si>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</si>
  <si>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</si>
  <si>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</si>
  <si>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</si>
  <si>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</si>
  <si>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</si>
  <si>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</si>
  <si>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</si>
  <si>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</si>
  <si>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</si>
  <si>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</si>
  <si>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</si>
  <si>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</si>
  <si>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</si>
  <si>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</si>
  <si>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</si>
  <si>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</si>
  <si>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</si>
  <si>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</si>
  <si>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</si>
  <si>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</si>
  <si>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</si>
  <si>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</si>
  <si>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</si>
  <si>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</si>
  <si>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</si>
  <si>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</si>
  <si>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</si>
  <si>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</si>
  <si>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</si>
  <si>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</si>
  <si>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</si>
  <si>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</si>
  <si>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</si>
  <si>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</si>
  <si>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</si>
  <si>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</si>
  <si>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</si>
  <si>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</si>
  <si>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</si>
  <si>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</si>
  <si>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</si>
  <si>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</si>
  <si>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</si>
  <si>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</si>
  <si>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</si>
  <si>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</si>
  <si>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</si>
  <si>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</si>
  <si>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</si>
  <si>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</si>
  <si>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</si>
  <si>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</si>
  <si>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</si>
  <si>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</si>
  <si>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</si>
  <si>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</si>
  <si>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</si>
  <si>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</si>
  <si>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</si>
  <si>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</si>
  <si>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</si>
  <si>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</si>
  <si>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</si>
  <si>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</si>
  <si>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</si>
  <si>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</si>
  <si>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</si>
  <si>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</si>
  <si>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</si>
  <si>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</si>
  <si>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</si>
  <si>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</si>
  <si>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</si>
  <si>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</si>
  <si>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</si>
  <si>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</si>
  <si>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</si>
  <si>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</si>
  <si>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</si>
  <si>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</si>
  <si>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</si>
  <si>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</si>
  <si>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</si>
  <si>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</si>
  <si>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</si>
  <si>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</si>
  <si>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</si>
  <si>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</si>
  <si>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</si>
  <si>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</si>
  <si>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</si>
  <si>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</si>
  <si>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</si>
  <si>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</si>
  <si>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</si>
  <si>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</si>
  <si>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</si>
  <si>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</si>
  <si>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</si>
  <si>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</si>
  <si>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</si>
  <si>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</si>
  <si>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</si>
  <si>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</si>
  <si>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</si>
  <si>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</si>
  <si>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</si>
  <si>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</si>
  <si>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</si>
  <si>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</si>
  <si>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</si>
  <si>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</si>
  <si>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</si>
  <si>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</si>
  <si>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</si>
  <si>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</si>
  <si>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</si>
  <si>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</si>
  <si>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</si>
  <si>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</si>
  <si>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</si>
  <si>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</si>
  <si>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</si>
  <si>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</si>
  <si>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</si>
  <si>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</si>
  <si>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</si>
  <si>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</si>
  <si>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</si>
  <si>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</si>
  <si>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</si>
  <si>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</si>
  <si>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</si>
  <si>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</si>
  <si>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</si>
  <si>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</si>
  <si>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</si>
  <si>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</si>
  <si>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</si>
  <si>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</si>
  <si>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</si>
  <si>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</si>
  <si>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</si>
  <si>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</si>
  <si>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</si>
  <si>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</si>
  <si>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</si>
  <si>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</si>
  <si>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</si>
  <si>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</si>
  <si>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</si>
  <si>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</si>
  <si>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</si>
  <si>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</si>
  <si>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</si>
  <si>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</si>
  <si>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</si>
  <si>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</si>
  <si>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</si>
  <si>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</si>
  <si>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</si>
  <si>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</si>
  <si>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</si>
  <si>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</si>
  <si>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</si>
  <si>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</si>
  <si>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</si>
  <si>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</si>
  <si>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</si>
  <si>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</si>
  <si>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</si>
  <si>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</si>
  <si>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</si>
  <si>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</si>
  <si>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</si>
  <si>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</si>
  <si>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</si>
  <si>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</si>
  <si>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</si>
  <si>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</si>
  <si>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</si>
  <si>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</si>
  <si>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</si>
  <si>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</si>
  <si>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</si>
  <si>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</si>
  <si>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</si>
  <si>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</si>
  <si>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</si>
  <si>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</si>
  <si>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</si>
  <si>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</si>
  <si>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</si>
  <si>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</si>
  <si>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</si>
  <si>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</si>
  <si>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</si>
  <si>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</si>
  <si>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</si>
  <si>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</si>
  <si>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</si>
  <si>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</si>
  <si>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</si>
  <si>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</si>
  <si>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</si>
  <si>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</si>
  <si>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</si>
  <si>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</si>
  <si>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</si>
  <si>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</si>
  <si>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</si>
  <si>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</si>
  <si>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</si>
  <si>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</si>
  <si>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</si>
  <si>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</si>
  <si>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</si>
  <si>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</si>
  <si>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</si>
  <si>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</si>
  <si>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</si>
  <si>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</si>
  <si>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</si>
  <si>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</si>
  <si>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</si>
  <si>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</si>
  <si>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</si>
  <si>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</si>
  <si>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</si>
  <si>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</si>
  <si>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</si>
  <si>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</si>
  <si>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</si>
  <si>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</si>
  <si>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</si>
  <si>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</si>
  <si>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</si>
  <si>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</si>
  <si>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</si>
  <si>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</si>
  <si>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</si>
  <si>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</si>
  <si>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</si>
  <si>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</si>
  <si>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</si>
  <si>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</si>
  <si>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</si>
  <si>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</si>
  <si>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</si>
  <si>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</si>
  <si>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</si>
  <si>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</si>
  <si>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</si>
  <si>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</si>
  <si>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</si>
  <si>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</si>
  <si>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</si>
  <si>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</si>
  <si>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</si>
  <si>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</si>
  <si>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</si>
  <si>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</si>
  <si>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</si>
  <si>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</si>
  <si>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</si>
  <si>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</si>
  <si>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</si>
  <si>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</si>
  <si>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</si>
  <si>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</si>
  <si>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</si>
  <si>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</si>
  <si>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</si>
  <si>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</si>
  <si>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</si>
  <si>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</si>
  <si>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</si>
  <si>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</si>
  <si>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</si>
  <si>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</si>
  <si>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</si>
  <si>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</si>
  <si>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</si>
  <si>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</si>
  <si>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</si>
  <si>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</si>
  <si>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</si>
  <si>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</si>
  <si>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</si>
  <si>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</si>
  <si>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</si>
  <si>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</si>
  <si>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</si>
  <si>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</si>
  <si>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</si>
  <si>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</si>
  <si>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</si>
  <si>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</si>
  <si>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</si>
  <si>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</si>
  <si>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</si>
  <si>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</si>
  <si>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</si>
  <si>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</si>
  <si>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</si>
  <si>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</si>
  <si>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</si>
  <si>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</si>
  <si>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</si>
  <si>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</si>
  <si>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</si>
  <si>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</si>
  <si>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</si>
  <si>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</si>
  <si>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</si>
  <si>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</si>
  <si>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</si>
  <si>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</si>
  <si>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</si>
  <si>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</si>
  <si>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</si>
  <si>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</si>
  <si>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</si>
  <si>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</si>
  <si>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</si>
  <si>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</si>
  <si>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</si>
  <si>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</si>
  <si>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</si>
  <si>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</si>
  <si>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</si>
  <si>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</si>
  <si>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</si>
  <si>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</si>
  <si>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</si>
  <si>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</si>
  <si>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</si>
  <si>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</si>
  <si>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</si>
  <si>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</si>
  <si>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</si>
  <si>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</si>
  <si>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</si>
  <si>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</si>
  <si>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</si>
  <si>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</si>
  <si>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</si>
  <si>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</si>
  <si>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</si>
  <si>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</si>
  <si>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</si>
  <si>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</si>
  <si>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</si>
  <si>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</si>
  <si>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</si>
  <si>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</si>
  <si>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</si>
  <si>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</si>
  <si>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</si>
  <si>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</si>
  <si>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</si>
  <si>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</si>
  <si>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</si>
  <si>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</si>
  <si>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</si>
  <si>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</si>
  <si>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</si>
  <si>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</si>
  <si>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</si>
  <si>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</si>
  <si>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</si>
  <si>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</si>
  <si>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</si>
  <si>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</si>
  <si>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</si>
  <si>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</si>
  <si>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</si>
  <si>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</si>
  <si>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</si>
  <si>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</si>
  <si>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</si>
  <si>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</si>
  <si>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</si>
  <si>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</si>
  <si>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</si>
  <si>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</si>
  <si>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</si>
  <si>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</si>
  <si>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</si>
  <si>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</si>
  <si>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</si>
  <si>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</si>
  <si>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</si>
  <si>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</si>
  <si>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</si>
  <si>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</si>
  <si>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</si>
  <si>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</si>
  <si>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</si>
  <si>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</si>
  <si>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</si>
  <si>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</si>
  <si>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</si>
  <si>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</si>
  <si>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</si>
  <si>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</si>
  <si>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</si>
  <si>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</si>
  <si>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</si>
  <si>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</si>
  <si>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</si>
  <si>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</si>
  <si>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</si>
  <si>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</si>
  <si>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</si>
  <si>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</si>
  <si>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</si>
  <si>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</si>
  <si>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</si>
  <si>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</si>
  <si>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</si>
  <si>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</si>
  <si>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</si>
  <si>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</si>
  <si>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</si>
  <si>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</si>
  <si>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</si>
  <si>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</si>
  <si>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</si>
  <si>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</si>
  <si>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</si>
  <si>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</si>
  <si>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</si>
  <si>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</si>
  <si>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</si>
  <si>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</si>
  <si>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</si>
  <si>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</si>
  <si>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</si>
  <si>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</si>
  <si>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</si>
  <si>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</si>
  <si>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</si>
  <si>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</si>
  <si>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</si>
  <si>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</si>
  <si>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</si>
  <si>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</si>
  <si>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</si>
  <si>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</si>
  <si>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</si>
  <si>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</si>
  <si>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</si>
  <si>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</si>
  <si>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</si>
  <si>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</si>
  <si>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</si>
  <si>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</si>
  <si>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</si>
  <si>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</si>
  <si>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</si>
  <si>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</si>
  <si>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</si>
  <si>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</si>
  <si>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</si>
  <si>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</si>
  <si>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</si>
  <si>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</si>
  <si>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</si>
  <si>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</si>
  <si>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</si>
  <si>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</si>
  <si>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</si>
  <si>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</si>
  <si>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</si>
  <si>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</si>
  <si>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</si>
  <si>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</si>
  <si>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</si>
  <si>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</si>
  <si>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</si>
  <si>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</si>
  <si>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</si>
  <si>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</si>
  <si>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</si>
  <si>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</si>
  <si>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</si>
  <si>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</si>
  <si>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</si>
  <si>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</si>
  <si>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</si>
  <si>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</si>
  <si>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</si>
  <si>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</si>
  <si>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</si>
  <si>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</si>
  <si>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</si>
  <si>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</si>
  <si>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</si>
  <si>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</si>
  <si>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</si>
  <si>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</si>
  <si>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</si>
  <si>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</si>
  <si>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</si>
  <si>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</si>
  <si>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</si>
  <si>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</si>
  <si>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</si>
  <si>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</si>
  <si>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</si>
  <si>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</si>
  <si>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</si>
  <si>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</si>
  <si>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</si>
  <si>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</si>
  <si>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</si>
  <si>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</si>
  <si>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</si>
  <si>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</si>
  <si>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</si>
  <si>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</si>
  <si>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</si>
  <si>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</si>
  <si>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</si>
  <si>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</si>
  <si>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</si>
  <si>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</si>
  <si>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</si>
  <si>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</si>
  <si>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</si>
  <si>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</si>
  <si>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</si>
  <si>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</si>
  <si>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</si>
  <si>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</si>
  <si>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</si>
  <si>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</si>
  <si>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</si>
  <si>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</si>
  <si>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</si>
  <si>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</si>
  <si>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</si>
  <si>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</si>
  <si>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</si>
  <si>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</si>
  <si>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</si>
  <si>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</si>
  <si>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</si>
  <si>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</si>
  <si>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</si>
  <si>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</si>
  <si>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</si>
  <si>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</si>
  <si>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</si>
  <si>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</si>
  <si>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</si>
  <si>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</si>
  <si>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</si>
  <si>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</si>
  <si>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</si>
  <si>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</si>
  <si>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</si>
  <si>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</si>
  <si>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</si>
  <si>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</si>
  <si>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</si>
  <si>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</si>
  <si>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</si>
  <si>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</si>
  <si>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</si>
  <si>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</si>
  <si>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</si>
  <si>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</si>
  <si>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</si>
  <si>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</si>
  <si>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</si>
  <si>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</si>
  <si>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</si>
  <si>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</si>
  <si>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</si>
  <si>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</si>
  <si>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</si>
  <si>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</si>
  <si>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</si>
  <si>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</si>
  <si>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</si>
  <si>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</si>
  <si>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</si>
  <si>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</si>
  <si>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</si>
  <si>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</si>
  <si>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</si>
  <si>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</si>
  <si>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</si>
  <si>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</si>
  <si>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</si>
  <si>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</si>
  <si>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</si>
  <si>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</si>
  <si>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</si>
  <si>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</si>
  <si>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</si>
  <si>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</si>
  <si>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</si>
  <si>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</si>
  <si>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</si>
  <si>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</si>
  <si>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</si>
  <si>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</si>
  <si>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</si>
  <si>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</si>
  <si>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</si>
  <si>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</si>
  <si>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</si>
  <si>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</si>
  <si>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</si>
  <si>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</si>
  <si>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</si>
  <si>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</si>
  <si>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</si>
  <si>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</si>
  <si>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</si>
  <si>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</si>
  <si>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</si>
  <si>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</si>
  <si>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</si>
  <si>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</si>
  <si>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</si>
  <si>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</si>
  <si>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</si>
  <si>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</si>
  <si>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</si>
  <si>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</si>
  <si>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</si>
  <si>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</si>
  <si>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</si>
  <si>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</si>
  <si>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</si>
  <si>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</si>
  <si>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</si>
  <si>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</si>
  <si>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</si>
  <si>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</si>
  <si>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</si>
  <si>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</si>
  <si>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</si>
  <si>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</si>
  <si>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</si>
  <si>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</si>
  <si>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</si>
  <si>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</si>
  <si>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</si>
  <si>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</si>
  <si>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</si>
  <si>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</si>
  <si>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</si>
  <si>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</si>
  <si>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</si>
  <si>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</si>
  <si>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</si>
  <si>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</si>
  <si>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</si>
  <si>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</si>
  <si>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</si>
  <si>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</si>
  <si>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</si>
  <si>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</si>
  <si>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</si>
  <si>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</si>
  <si>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</si>
  <si>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</si>
  <si>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</si>
  <si>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</si>
  <si>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</si>
  <si>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</si>
  <si>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</si>
  <si>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</si>
  <si>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</si>
  <si>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</si>
  <si>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</si>
  <si>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</si>
  <si>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</si>
  <si>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</si>
  <si>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</si>
  <si>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</si>
  <si>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</si>
  <si>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</si>
  <si>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</si>
  <si>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</si>
  <si>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</si>
  <si>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</si>
  <si>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</si>
  <si>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</si>
  <si>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</si>
  <si>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</si>
  <si>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</si>
  <si>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</si>
  <si>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</si>
  <si>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</si>
  <si>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</si>
  <si>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</si>
  <si>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</si>
  <si>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</si>
  <si>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</si>
  <si>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</si>
  <si>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</si>
  <si>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</si>
  <si>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</si>
  <si>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</si>
  <si>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</si>
  <si>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</si>
  <si>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</si>
  <si>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</si>
  <si>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</si>
  <si>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</si>
  <si>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</si>
  <si>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</si>
  <si>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</si>
  <si>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</si>
  <si>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</si>
  <si>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</si>
  <si>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</si>
  <si>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</si>
  <si>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</si>
  <si>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</si>
  <si>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</si>
  <si>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</si>
  <si>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</si>
  <si>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</si>
  <si>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</si>
  <si>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</si>
  <si>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</si>
  <si>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</si>
  <si>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</si>
  <si>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</si>
  <si>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</si>
  <si>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</si>
  <si>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</si>
  <si>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</si>
  <si>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</si>
  <si>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</si>
  <si>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</si>
  <si>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</si>
  <si>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</si>
  <si>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</si>
  <si>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</si>
  <si>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</si>
  <si>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</si>
  <si>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</si>
  <si>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</si>
  <si>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</si>
  <si>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</si>
  <si>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</si>
  <si>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</si>
  <si>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</si>
  <si>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</si>
  <si>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</si>
  <si>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</si>
  <si>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</si>
  <si>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</si>
  <si>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</si>
  <si>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</si>
  <si>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</si>
  <si>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</si>
  <si>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</si>
  <si>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</si>
  <si>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</si>
  <si>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</si>
  <si>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</si>
  <si>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</si>
  <si>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</si>
  <si>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</si>
  <si>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</si>
  <si>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</si>
  <si>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</si>
  <si>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</si>
  <si>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</si>
  <si>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</si>
  <si>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</si>
  <si>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</si>
  <si>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</si>
  <si>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</si>
  <si>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</si>
  <si>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</si>
  <si>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</si>
  <si>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</si>
  <si>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</si>
  <si>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</si>
  <si>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</si>
  <si>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</si>
  <si>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</si>
  <si>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</si>
  <si>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</si>
  <si>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</si>
  <si>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</si>
  <si>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</si>
  <si>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</si>
  <si>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</si>
  <si>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</si>
  <si>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</si>
  <si>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</si>
  <si>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</si>
  <si>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</si>
  <si>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</si>
  <si>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</si>
  <si>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</si>
  <si>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</si>
  <si>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</si>
  <si>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</si>
  <si>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</si>
  <si>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</si>
  <si>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</si>
  <si>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</si>
  <si>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</si>
  <si>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</si>
  <si>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</si>
  <si>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</si>
  <si>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</si>
  <si>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</si>
  <si>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</si>
  <si>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</si>
  <si>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</si>
  <si>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</si>
  <si>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</si>
  <si>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</si>
  <si>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</si>
  <si>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</si>
  <si>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</si>
  <si>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</si>
  <si>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</si>
  <si>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</si>
  <si>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</si>
  <si>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</si>
  <si>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</si>
  <si>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</si>
  <si>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</si>
  <si>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</si>
  <si>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</si>
  <si>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</si>
  <si>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</si>
  <si>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</si>
  <si>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</si>
  <si>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</si>
  <si>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</si>
  <si>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</si>
  <si>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</si>
  <si>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</si>
  <si>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</si>
  <si>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</si>
  <si>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</si>
  <si>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</si>
  <si>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</si>
  <si>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</si>
  <si>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</si>
  <si>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</si>
  <si>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</si>
  <si>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</si>
  <si>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</si>
  <si>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</si>
  <si>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</si>
  <si>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</si>
  <si>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</si>
  <si>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</si>
  <si>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</si>
  <si>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</si>
  <si>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</si>
  <si>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</si>
  <si>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</si>
  <si>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</si>
  <si>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</si>
  <si>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</si>
  <si>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</si>
  <si>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</si>
  <si>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</si>
  <si>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</si>
  <si>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</si>
  <si>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</si>
  <si>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</si>
  <si>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</si>
  <si>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</si>
  <si>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</si>
  <si>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</si>
  <si>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</si>
  <si>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</si>
  <si>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</si>
  <si>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</si>
  <si>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</si>
  <si>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</si>
  <si>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</si>
  <si>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</si>
  <si>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</si>
  <si>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</si>
  <si>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</si>
  <si>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</si>
  <si>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</si>
  <si>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</si>
  <si>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</si>
  <si>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</si>
  <si>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</si>
  <si>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</si>
  <si>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</si>
  <si>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</si>
  <si>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</si>
  <si>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</si>
  <si>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</si>
  <si>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</si>
  <si>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</si>
  <si>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</si>
  <si>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</si>
  <si>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</si>
  <si>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</si>
  <si>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</si>
  <si>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</si>
  <si>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</si>
  <si>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</si>
  <si>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</si>
  <si>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</si>
  <si>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</si>
  <si>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</si>
  <si>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</si>
  <si>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</si>
  <si>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</si>
  <si>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</si>
  <si>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</si>
  <si>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</si>
  <si>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</si>
  <si>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</si>
  <si>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</si>
  <si>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</si>
  <si>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</si>
  <si>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</si>
  <si>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</si>
  <si>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</si>
  <si>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</si>
  <si>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</si>
  <si>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</si>
  <si>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</si>
  <si>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</si>
  <si>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</si>
  <si>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</si>
  <si>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</si>
  <si>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</si>
  <si>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</si>
  <si>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</si>
  <si>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</si>
  <si>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</si>
  <si>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</si>
  <si>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</si>
  <si>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</si>
  <si>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</si>
  <si>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</si>
  <si>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</si>
  <si>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</si>
  <si>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</si>
  <si>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</si>
  <si>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</si>
  <si>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</si>
  <si>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</si>
  <si>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</si>
  <si>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</si>
  <si>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</si>
  <si>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</si>
  <si>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</si>
  <si>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</si>
  <si>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</si>
  <si>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</si>
  <si>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</si>
  <si>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</si>
  <si>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</si>
  <si>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</si>
  <si>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</si>
  <si>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</si>
  <si>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</si>
  <si>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</si>
  <si>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</si>
  <si>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</si>
  <si>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</si>
  <si>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</si>
  <si>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</si>
  <si>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</si>
  <si>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</si>
  <si>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</si>
  <si>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</si>
  <si>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</si>
  <si>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</si>
  <si>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</si>
  <si>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</si>
  <si>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</si>
  <si>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</si>
  <si>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</si>
  <si>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</si>
  <si>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</si>
  <si>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</si>
  <si>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</si>
  <si>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</si>
  <si>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</si>
  <si>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</si>
  <si>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</si>
  <si>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</si>
  <si>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</si>
  <si>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</si>
  <si>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</si>
  <si>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</si>
  <si>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</si>
  <si>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</si>
  <si>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</si>
  <si>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</si>
  <si>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</si>
  <si>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</si>
  <si>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</si>
  <si>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</si>
  <si>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</si>
  <si>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</si>
  <si>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</si>
  <si>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</si>
  <si>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</si>
  <si>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</si>
  <si>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</si>
  <si>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</si>
  <si>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</si>
  <si>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</si>
  <si>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</si>
  <si>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</si>
  <si>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</si>
  <si>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</si>
  <si>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</si>
  <si>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</si>
  <si>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</si>
  <si>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</si>
  <si>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</si>
  <si>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</si>
  <si>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</si>
  <si>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</si>
  <si>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</si>
  <si>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</si>
  <si>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</si>
  <si>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</si>
  <si>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</si>
  <si>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</si>
  <si>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</si>
  <si>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</si>
  <si>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</si>
  <si>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</si>
  <si>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</si>
  <si>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</si>
  <si>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</si>
  <si>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</si>
  <si>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</si>
  <si>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</si>
  <si>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</si>
  <si>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</si>
  <si>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</si>
  <si>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</si>
  <si>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</si>
  <si>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</si>
  <si>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</si>
  <si>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</si>
  <si>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</si>
  <si>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</si>
  <si>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</si>
  <si>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</si>
  <si>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</si>
  <si>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</si>
  <si>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</si>
  <si>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</si>
  <si>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</si>
  <si>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</si>
  <si>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</si>
  <si>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</si>
  <si>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</si>
  <si>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</si>
  <si>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</si>
  <si>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</si>
  <si>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</si>
  <si>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</si>
  <si>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</si>
  <si>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</si>
  <si>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</si>
  <si>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</si>
  <si>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</si>
  <si>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</si>
  <si>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</si>
  <si>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</si>
  <si>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</si>
  <si>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</si>
  <si>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</si>
  <si>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</si>
  <si>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</si>
  <si>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</si>
  <si>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</si>
  <si>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</si>
  <si>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</si>
  <si>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</si>
  <si>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</si>
  <si>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</si>
  <si>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</si>
  <si>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</si>
  <si>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</si>
  <si>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</si>
  <si>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</si>
  <si>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</si>
  <si>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</si>
  <si>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</si>
  <si>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</si>
  <si>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</si>
  <si>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</si>
  <si>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</si>
  <si>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</si>
  <si>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</si>
  <si>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</si>
  <si>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</si>
  <si>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</si>
  <si>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</si>
  <si>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</si>
  <si>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</si>
  <si>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</si>
  <si>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</si>
  <si>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</si>
  <si>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</si>
  <si>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</si>
  <si>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</si>
  <si>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</si>
  <si>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</si>
  <si>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</si>
  <si>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</si>
  <si>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</si>
  <si>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</si>
  <si>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</si>
  <si>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</si>
  <si>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</si>
  <si>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</si>
  <si>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</si>
  <si>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</si>
  <si>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</si>
  <si>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</si>
  <si>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</si>
  <si>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</si>
  <si>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</si>
  <si>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</si>
  <si>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</si>
  <si>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</si>
  <si>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</si>
  <si>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</si>
  <si>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</si>
  <si>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</si>
  <si>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</si>
  <si>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</si>
  <si>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</si>
  <si>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</si>
  <si>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</si>
  <si>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</si>
  <si>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</si>
  <si>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</si>
  <si>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</si>
  <si>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</si>
  <si>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</si>
  <si>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</si>
  <si>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</si>
  <si>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</si>
  <si>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</si>
  <si>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</si>
  <si>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</si>
  <si>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</si>
  <si>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</si>
  <si>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</si>
  <si>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</si>
  <si>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</si>
  <si>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</si>
  <si>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</si>
  <si>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</si>
  <si>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</si>
  <si>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</si>
  <si>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</si>
  <si>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</si>
  <si>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</si>
  <si>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</si>
  <si>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</si>
  <si>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</si>
  <si>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</si>
  <si>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</si>
  <si>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</si>
  <si>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</si>
  <si>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</si>
  <si>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</si>
  <si>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</si>
  <si>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</si>
  <si>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</si>
  <si>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</si>
  <si>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</si>
  <si>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</si>
  <si>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</si>
  <si>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</si>
  <si>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</si>
  <si>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</si>
  <si>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</si>
  <si>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</si>
  <si>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</si>
  <si>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</si>
  <si>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</si>
  <si>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</si>
  <si>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</si>
  <si>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</si>
  <si>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</si>
  <si>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</si>
  <si>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</si>
  <si>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</si>
  <si>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</si>
  <si>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</si>
  <si>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</si>
  <si>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</si>
  <si>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</si>
  <si>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</si>
  <si>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</si>
  <si>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</si>
  <si>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</si>
  <si>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</si>
  <si>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</si>
  <si>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</si>
  <si>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</si>
  <si>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</si>
  <si>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</si>
  <si>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</si>
  <si>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</si>
  <si>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</si>
  <si>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</si>
  <si>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</si>
  <si>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</si>
  <si>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</si>
  <si>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</si>
  <si>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</si>
  <si>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</si>
  <si>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</si>
  <si>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</si>
  <si>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</si>
  <si>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</si>
  <si>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</si>
  <si>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</si>
  <si>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</si>
  <si>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</si>
  <si>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</si>
  <si>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</si>
  <si>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</si>
  <si>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</si>
  <si>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</si>
  <si>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</si>
  <si>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</si>
  <si>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</si>
  <si>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</si>
  <si>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</si>
  <si>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</si>
  <si>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</si>
  <si>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</si>
  <si>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</si>
  <si>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</si>
  <si>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</si>
  <si>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</si>
  <si>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</si>
  <si>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</si>
  <si>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</si>
  <si>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</si>
  <si>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</si>
  <si>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</si>
  <si>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</si>
  <si>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</si>
  <si>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</si>
  <si>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</si>
  <si>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</si>
  <si>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</si>
  <si>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</si>
  <si>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</si>
  <si>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</si>
  <si>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</si>
  <si>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</si>
  <si>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</si>
  <si>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</si>
  <si>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</si>
  <si>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</si>
  <si>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</si>
  <si>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</si>
  <si>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</si>
  <si>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</si>
  <si>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</si>
  <si>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</si>
  <si>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</si>
  <si>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</si>
  <si>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</si>
  <si>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</si>
  <si>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</si>
  <si>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</si>
  <si>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</si>
  <si>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</si>
  <si>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</si>
  <si>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</si>
  <si>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</si>
  <si>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</si>
  <si>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</si>
  <si>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</si>
  <si>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</si>
  <si>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</si>
  <si>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</si>
  <si>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</si>
  <si>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</si>
  <si>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</si>
  <si>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</si>
  <si>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</si>
  <si>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</si>
  <si>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</si>
  <si>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</si>
  <si>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</si>
  <si>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</si>
  <si>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</si>
  <si>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</si>
  <si>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</si>
  <si>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</si>
  <si>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</si>
  <si>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</si>
  <si>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</si>
  <si>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</si>
  <si>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</si>
  <si>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</si>
  <si>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</si>
  <si>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</si>
  <si>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</si>
  <si>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</si>
  <si>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</si>
  <si>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</si>
  <si>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</si>
  <si>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</si>
  <si>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</si>
  <si>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</si>
  <si>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</si>
  <si>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</si>
  <si>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</si>
  <si>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</si>
  <si>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</si>
  <si>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</si>
  <si>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</si>
  <si>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</si>
  <si>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</si>
  <si>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</si>
  <si>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</si>
  <si>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</si>
  <si>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</si>
  <si>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</si>
  <si>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</si>
  <si>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</si>
  <si>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</si>
  <si>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</si>
  <si>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</si>
  <si>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</si>
  <si>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</si>
  <si>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</si>
  <si>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</si>
  <si>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</si>
  <si>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</si>
  <si>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</si>
  <si>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</si>
  <si>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</si>
  <si>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</si>
  <si>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</si>
  <si>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</si>
  <si>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</si>
  <si>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</si>
  <si>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</si>
  <si>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</si>
  <si>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</si>
  <si>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</si>
  <si>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</si>
  <si>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</si>
  <si>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</si>
  <si>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</si>
  <si>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</si>
  <si>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</si>
  <si>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</si>
  <si>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</si>
  <si>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</si>
  <si>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</si>
  <si>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</si>
  <si>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</si>
  <si>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</si>
  <si>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</si>
  <si>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</si>
  <si>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</si>
  <si>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</si>
  <si>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</si>
  <si>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</si>
  <si>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</si>
  <si>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</si>
  <si>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</si>
  <si>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</si>
  <si>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</si>
  <si>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</si>
  <si>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</si>
  <si>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</si>
  <si>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</si>
  <si>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</si>
  <si>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</si>
  <si>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</si>
  <si>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</si>
  <si>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</si>
  <si>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</si>
  <si>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</si>
  <si>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</si>
  <si>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</si>
  <si>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</si>
  <si>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</si>
  <si>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</si>
  <si>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</si>
  <si>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</si>
  <si>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</si>
  <si>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</si>
  <si>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</si>
  <si>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</si>
  <si>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</si>
  <si>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</si>
  <si>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</si>
  <si>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</si>
  <si>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</si>
  <si>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</si>
  <si>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</si>
  <si>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</si>
  <si>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</si>
  <si>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</si>
  <si>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</si>
  <si>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</si>
  <si>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</si>
  <si>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</si>
  <si>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</si>
  <si>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</si>
  <si>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</si>
  <si>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</si>
  <si>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</si>
  <si>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</si>
  <si>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</si>
  <si>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</si>
  <si>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</si>
  <si>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</si>
  <si>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</si>
  <si>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</si>
  <si>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</si>
  <si>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</si>
  <si>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</si>
  <si>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</si>
  <si>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</si>
  <si>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</si>
  <si>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</si>
  <si>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</si>
  <si>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</si>
  <si>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</si>
  <si>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</si>
  <si>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</si>
  <si>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</si>
  <si>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</si>
  <si>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</si>
  <si>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</si>
  <si>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</si>
  <si>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</si>
  <si>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</si>
  <si>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</si>
  <si>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</si>
  <si>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</si>
  <si>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</si>
  <si>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</si>
  <si>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</si>
  <si>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</si>
  <si>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</si>
  <si>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</si>
  <si>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</si>
  <si>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</si>
  <si>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</si>
  <si>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</si>
  <si>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</si>
  <si>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</si>
  <si>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</si>
  <si>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</si>
  <si>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</si>
  <si>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</si>
  <si>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</si>
  <si>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</si>
  <si>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</si>
  <si>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</si>
  <si>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</si>
  <si>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</si>
  <si>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</si>
  <si>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</si>
  <si>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</si>
  <si>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</si>
  <si>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</si>
  <si>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</si>
  <si>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</si>
  <si>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</si>
  <si>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</si>
  <si>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</si>
  <si>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</si>
  <si>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</si>
  <si>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</si>
  <si>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</si>
  <si>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</si>
  <si>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</si>
  <si>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</si>
  <si>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</si>
  <si>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</si>
  <si>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</si>
  <si>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</si>
  <si>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</si>
  <si>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</si>
  <si>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</si>
  <si>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</si>
  <si>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</si>
  <si>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</si>
  <si>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</si>
  <si>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</si>
  <si>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</si>
  <si>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</si>
  <si>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</si>
  <si>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</si>
  <si>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</si>
  <si>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</si>
  <si>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</si>
  <si>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</si>
  <si>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</si>
  <si>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</si>
  <si>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</si>
  <si>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</si>
  <si>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</si>
  <si>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</si>
  <si>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</si>
  <si>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</si>
  <si>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</si>
  <si>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</si>
  <si>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</si>
  <si>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</si>
  <si>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</si>
  <si>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</si>
  <si>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</si>
  <si>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</si>
  <si>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</si>
  <si>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</si>
  <si>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</si>
  <si>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</si>
  <si>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</si>
  <si>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</si>
  <si>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</si>
  <si>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</si>
  <si>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</si>
  <si>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</si>
  <si>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</si>
  <si>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</si>
  <si>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</si>
  <si>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</si>
  <si>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</si>
  <si>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</si>
  <si>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</si>
  <si>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</si>
  <si>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</si>
  <si>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</si>
  <si>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</si>
  <si>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</si>
  <si>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</si>
  <si>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</si>
  <si>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</si>
  <si>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</si>
  <si>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</si>
  <si>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</si>
  <si>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</si>
  <si>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</si>
  <si>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</si>
  <si>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</si>
  <si>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</si>
  <si>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</si>
  <si>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</si>
  <si>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</si>
  <si>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</si>
  <si>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</si>
  <si>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</si>
  <si>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</si>
  <si>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</si>
  <si>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</si>
  <si>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</si>
  <si>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</si>
  <si>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</si>
  <si>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</si>
  <si>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</si>
  <si>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</si>
  <si>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</si>
  <si>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</si>
  <si>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</si>
  <si>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</si>
  <si>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</si>
  <si>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</si>
  <si>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</si>
  <si>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</si>
  <si>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</si>
  <si>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</si>
  <si>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</si>
  <si>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</si>
  <si>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</si>
  <si>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</si>
  <si>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</si>
  <si>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</si>
  <si>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</si>
  <si>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</si>
  <si>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</si>
  <si>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</si>
  <si>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</si>
  <si>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</si>
  <si>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</si>
  <si>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</si>
  <si>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</si>
  <si>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</si>
  <si>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</si>
  <si>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</si>
  <si>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</si>
  <si>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</si>
  <si>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</si>
  <si>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</si>
  <si>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</si>
  <si>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</si>
  <si>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</si>
  <si>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</si>
  <si>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</si>
  <si>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</si>
  <si>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</si>
  <si>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</si>
  <si>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</si>
  <si>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</si>
  <si>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</si>
  <si>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</si>
  <si>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</si>
  <si>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</si>
  <si>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</si>
  <si>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</si>
  <si>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</si>
  <si>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</si>
  <si>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</si>
  <si>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</si>
  <si>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</si>
  <si>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</si>
  <si>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</si>
  <si>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</si>
  <si>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</si>
  <si>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</si>
  <si>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</si>
  <si>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</si>
  <si>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</si>
  <si>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</si>
  <si>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</si>
  <si>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</si>
  <si>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</si>
  <si>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</si>
  <si>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</si>
  <si>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</si>
  <si>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</si>
  <si>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</si>
  <si>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</si>
  <si>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</si>
  <si>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</si>
  <si>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</si>
  <si>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</si>
  <si>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</si>
  <si>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</si>
  <si>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</si>
  <si>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</si>
  <si>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</si>
  <si>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</si>
  <si>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</si>
  <si>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</si>
  <si>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</si>
  <si>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</si>
  <si>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</si>
  <si>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</si>
  <si>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</si>
  <si>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</si>
  <si>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</si>
  <si>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</si>
  <si>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</si>
  <si>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</si>
  <si>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</si>
  <si>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</si>
  <si>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</si>
  <si>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</si>
  <si>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</si>
  <si>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</si>
  <si>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</si>
  <si>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</si>
  <si>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</si>
  <si>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</si>
  <si>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</si>
  <si>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</si>
  <si>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</si>
  <si>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</si>
  <si>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</si>
  <si>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</si>
  <si>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</si>
  <si>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</si>
  <si>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</si>
  <si>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</si>
  <si>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</si>
  <si>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</si>
  <si>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</si>
  <si>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</si>
  <si>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</si>
  <si>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</si>
  <si>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</si>
  <si>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</si>
  <si>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</si>
  <si>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</si>
  <si>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</si>
  <si>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</si>
  <si>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</si>
  <si>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</si>
  <si>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</si>
  <si>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</si>
  <si>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</si>
  <si>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</si>
  <si>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</si>
  <si>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</si>
  <si>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</si>
  <si>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</si>
  <si>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</si>
  <si>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</si>
  <si>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</si>
  <si>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</si>
  <si>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</si>
  <si>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</si>
  <si>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</si>
  <si>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</si>
  <si>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</si>
  <si>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</si>
  <si>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</si>
  <si>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</si>
  <si>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</si>
  <si>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</si>
  <si>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</si>
  <si>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</si>
  <si>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</si>
  <si>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</si>
  <si>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</si>
  <si>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</si>
  <si>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</si>
  <si>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</si>
  <si>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</si>
  <si>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</si>
  <si>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</si>
  <si>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</si>
  <si>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</si>
  <si>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</si>
  <si>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</si>
  <si>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</si>
  <si>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</si>
  <si>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</si>
  <si>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</si>
  <si>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</si>
  <si>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</si>
  <si>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</si>
  <si>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</si>
  <si>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</si>
  <si>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</si>
  <si>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</si>
  <si>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</si>
  <si>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</si>
  <si>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</si>
  <si>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</si>
  <si>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</si>
  <si>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</si>
  <si>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</si>
  <si>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</si>
  <si>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</si>
  <si>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</si>
  <si>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</si>
  <si>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</si>
  <si>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</si>
  <si>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</si>
  <si>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</si>
  <si>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</si>
  <si>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</si>
  <si>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</si>
  <si>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</si>
  <si>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</si>
  <si>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</si>
  <si>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</si>
  <si>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</si>
  <si>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</si>
  <si>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</si>
  <si>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</si>
  <si>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</si>
  <si>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</si>
  <si>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</si>
  <si>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</si>
  <si>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</si>
  <si>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</si>
  <si>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</si>
  <si>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</si>
  <si>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</si>
  <si>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</si>
  <si>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</si>
  <si>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</si>
  <si>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</si>
  <si>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</si>
  <si>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</si>
  <si>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</si>
  <si>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</si>
  <si>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</si>
  <si>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</si>
  <si>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</si>
  <si>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</si>
  <si>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</si>
  <si>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</si>
  <si>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</si>
  <si>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</si>
  <si>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</si>
  <si>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</si>
  <si>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</si>
  <si>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</si>
  <si>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</si>
  <si>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</si>
  <si>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</si>
  <si>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</si>
  <si>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</si>
  <si>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</si>
  <si>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</si>
  <si>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</si>
  <si>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</si>
  <si>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</si>
  <si>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</si>
  <si>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</si>
  <si>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</si>
  <si>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</si>
  <si>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</si>
  <si>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</si>
  <si>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</si>
  <si>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</si>
  <si>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</si>
  <si>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</si>
  <si>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</si>
  <si>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</si>
  <si>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</si>
  <si>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</si>
  <si>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</si>
  <si>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</si>
  <si>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</si>
  <si>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</si>
  <si>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</si>
  <si>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</si>
  <si>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</si>
  <si>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</si>
  <si>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</si>
  <si>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</si>
  <si>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</si>
  <si>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</si>
  <si>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</si>
  <si>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</si>
  <si>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</si>
  <si>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</si>
  <si>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</si>
  <si>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</si>
  <si>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</si>
  <si>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</si>
  <si>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</si>
  <si>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</si>
  <si>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</si>
  <si>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</si>
  <si>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</si>
  <si>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</si>
  <si>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</si>
  <si>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</si>
  <si>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</si>
  <si>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</si>
  <si>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</si>
  <si>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</si>
  <si>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</si>
  <si>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</si>
  <si>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</si>
  <si>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</si>
  <si>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</si>
  <si>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</si>
  <si>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</si>
  <si>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</si>
  <si>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</si>
  <si>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</si>
  <si>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</si>
  <si>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</si>
  <si>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</si>
  <si>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</si>
  <si>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</si>
  <si>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</si>
  <si>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</si>
  <si>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</si>
  <si>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</si>
  <si>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</si>
  <si>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</si>
  <si>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</si>
  <si>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</si>
  <si>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</si>
  <si>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</si>
  <si>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</si>
  <si>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</si>
  <si>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</si>
  <si>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</si>
  <si>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</si>
  <si>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</si>
  <si>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</si>
  <si>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</si>
  <si>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</si>
  <si>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</si>
  <si>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</si>
  <si>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</si>
  <si>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</si>
  <si>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</si>
  <si>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</si>
  <si>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</si>
  <si>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</si>
  <si>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</si>
  <si>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</si>
  <si>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</si>
  <si>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</si>
  <si>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</si>
  <si>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</si>
  <si>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</si>
  <si>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</si>
  <si>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</si>
  <si>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</si>
  <si>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</si>
  <si>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</si>
  <si>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</si>
  <si>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</si>
  <si>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</si>
  <si>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</si>
  <si>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</si>
  <si>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</si>
  <si>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</si>
  <si>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</si>
  <si>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</si>
  <si>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</si>
  <si>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</si>
  <si>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</si>
  <si>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</si>
  <si>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</si>
  <si>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</si>
  <si>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</si>
  <si>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</si>
  <si>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</si>
  <si>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</si>
  <si>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</si>
  <si>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</si>
  <si>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</si>
  <si>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</si>
  <si>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</si>
  <si>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</si>
  <si>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</si>
  <si>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</si>
  <si>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</si>
  <si>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</si>
  <si>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</si>
  <si>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</si>
  <si>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</si>
  <si>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</si>
  <si>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</si>
  <si>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</si>
  <si>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</si>
  <si>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</si>
  <si>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</si>
  <si>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</si>
  <si>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</si>
  <si>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</si>
  <si>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</si>
  <si>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</si>
  <si>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</si>
  <si>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</si>
  <si>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</si>
  <si>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</si>
  <si>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</si>
  <si>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</si>
  <si>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</si>
  <si>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</si>
  <si>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</si>
  <si>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</si>
  <si>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</si>
  <si>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</si>
  <si>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</si>
  <si>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</si>
  <si>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</si>
  <si>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</si>
  <si>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</si>
  <si>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</si>
  <si>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</si>
  <si>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</si>
  <si>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</si>
  <si>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</si>
  <si>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</si>
  <si>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</si>
  <si>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</si>
  <si>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</si>
  <si>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</si>
  <si>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</si>
  <si>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</si>
  <si>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</si>
  <si>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</si>
  <si>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</si>
  <si>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</si>
  <si>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</si>
  <si>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</si>
  <si>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</si>
  <si>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</si>
  <si>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</si>
  <si>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</si>
  <si>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</si>
  <si>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</si>
  <si>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</si>
  <si>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</si>
  <si>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</si>
  <si>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</si>
  <si>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</si>
  <si>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</si>
  <si>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</si>
  <si>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</si>
  <si>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</si>
  <si>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</si>
  <si>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</si>
  <si>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</si>
  <si>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</si>
  <si>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</si>
  <si>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</si>
  <si>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</si>
  <si>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</si>
  <si>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</si>
  <si>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</si>
  <si>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</si>
  <si>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</si>
  <si>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</si>
  <si>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</si>
  <si>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</si>
  <si>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</si>
  <si>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</si>
  <si>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</si>
  <si>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</si>
  <si>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</si>
  <si>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</si>
  <si>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</si>
  <si>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</si>
  <si>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</si>
  <si>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</si>
  <si>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</si>
  <si>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</si>
  <si>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</si>
  <si>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</si>
  <si>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</si>
  <si>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</si>
  <si>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</si>
  <si>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</si>
  <si>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</si>
  <si>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</si>
  <si>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</si>
  <si>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</si>
  <si>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</si>
  <si>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</si>
  <si>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</si>
  <si>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</si>
  <si>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</si>
  <si>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</si>
  <si>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</si>
  <si>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</si>
  <si>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</si>
  <si>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</si>
  <si>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</si>
  <si>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</si>
  <si>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</si>
  <si>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</si>
  <si>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</si>
  <si>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</si>
  <si>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</si>
  <si>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</si>
  <si>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</si>
  <si>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</si>
  <si>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</si>
  <si>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</si>
  <si>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</si>
  <si>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</si>
  <si>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</si>
  <si>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</si>
  <si>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</si>
  <si>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</si>
  <si>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</si>
  <si>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</si>
  <si>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</si>
  <si>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</si>
  <si>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</si>
  <si>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</si>
  <si>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</si>
  <si>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</si>
  <si>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</si>
  <si>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</si>
  <si>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</si>
  <si>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</si>
  <si>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</si>
  <si>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</si>
  <si>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</si>
  <si>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</si>
  <si>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</si>
  <si>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</si>
  <si>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</si>
  <si>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</si>
  <si>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</si>
  <si>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</si>
  <si>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</si>
  <si>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</si>
  <si>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</si>
  <si>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</si>
  <si>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</si>
  <si>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</si>
  <si>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</si>
  <si>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</si>
  <si>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</si>
  <si>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</si>
  <si>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</si>
  <si>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</si>
  <si>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</si>
  <si>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</si>
  <si>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</si>
  <si>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</si>
  <si>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</si>
  <si>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</si>
  <si>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</si>
  <si>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</si>
  <si>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</si>
  <si>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</si>
  <si>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</si>
  <si>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</si>
  <si>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</si>
  <si>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</si>
  <si>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</si>
  <si>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</si>
  <si>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</si>
  <si>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</si>
  <si>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</si>
  <si>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</si>
  <si>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</si>
  <si>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</si>
  <si>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</si>
  <si>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</si>
  <si>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</si>
  <si>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</si>
  <si>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</si>
  <si>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</si>
  <si>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</si>
  <si>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</si>
  <si>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</si>
  <si>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</si>
  <si>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</si>
  <si>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</si>
  <si>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</si>
  <si>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</si>
  <si>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</si>
  <si>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</si>
  <si>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</si>
  <si>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</si>
  <si>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</si>
  <si>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</si>
  <si>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</si>
  <si>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</si>
  <si>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</si>
  <si>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</si>
  <si>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</si>
  <si>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</si>
  <si>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</si>
  <si>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</si>
  <si>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</si>
  <si>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</si>
  <si>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</si>
  <si>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</si>
  <si>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</si>
  <si>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</si>
  <si>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</si>
  <si>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</si>
  <si>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</si>
  <si>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</si>
  <si>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</si>
  <si>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</si>
  <si>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</si>
  <si>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</si>
  <si>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</si>
  <si>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</si>
  <si>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</si>
  <si>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</si>
  <si>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</si>
  <si>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</si>
  <si>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</si>
  <si>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</si>
  <si>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</si>
  <si>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</si>
  <si>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</si>
  <si>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</si>
  <si>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</si>
  <si>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</si>
  <si>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</si>
  <si>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</si>
  <si>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</si>
  <si>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</si>
  <si>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</si>
  <si>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</si>
  <si>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</si>
  <si>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</si>
  <si>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</si>
  <si>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</si>
  <si>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</si>
  <si>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</si>
  <si>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</si>
  <si>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</si>
  <si>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</si>
  <si>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</si>
  <si>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</si>
  <si>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</si>
  <si>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</si>
  <si>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</si>
  <si>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</si>
  <si>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</si>
  <si>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</si>
  <si>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</si>
  <si>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</si>
  <si>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</si>
  <si>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</si>
  <si>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</si>
  <si>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</si>
  <si>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</si>
  <si>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</si>
  <si>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</si>
  <si>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</si>
  <si>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</si>
  <si>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</si>
  <si>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</si>
  <si>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</si>
  <si>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</si>
  <si>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</si>
  <si>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</si>
  <si>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</si>
  <si>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</si>
  <si>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</si>
  <si>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</si>
  <si>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</si>
  <si>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</si>
  <si>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</si>
  <si>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</si>
  <si>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</si>
  <si>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</si>
  <si>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</si>
  <si>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</si>
  <si>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</si>
  <si>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</si>
  <si>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</si>
  <si>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</si>
  <si>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</si>
  <si>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</si>
  <si>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</si>
  <si>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</si>
  <si>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</si>
  <si>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</si>
  <si>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</si>
  <si>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</si>
  <si>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</si>
  <si>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</si>
  <si>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</si>
  <si>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</si>
  <si>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</si>
  <si>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</si>
  <si>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</si>
  <si>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</si>
  <si>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</si>
  <si>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</si>
  <si>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</si>
  <si>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</si>
  <si>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</si>
  <si>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</si>
  <si>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</si>
  <si>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</si>
  <si>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</si>
  <si>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</si>
  <si>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</si>
  <si>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</si>
  <si>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</si>
  <si>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</si>
  <si>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</si>
  <si>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</si>
  <si>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</si>
  <si>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</si>
  <si>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</si>
  <si>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</si>
  <si>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</si>
  <si>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</si>
  <si>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</si>
  <si>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</si>
  <si>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</si>
  <si>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</si>
  <si>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</si>
  <si>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</si>
  <si>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</si>
  <si>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</si>
  <si>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</si>
  <si>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</si>
  <si>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</si>
  <si>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</si>
  <si>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</si>
  <si>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</si>
  <si>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</si>
  <si>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</si>
  <si>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</si>
  <si>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</si>
  <si>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</si>
  <si>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</si>
  <si>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</si>
  <si>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</si>
  <si>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</si>
  <si>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</si>
  <si>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</si>
  <si>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</si>
  <si>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</si>
  <si>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</si>
  <si>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</si>
  <si>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</si>
  <si>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</si>
  <si>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</si>
  <si>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</si>
  <si>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</si>
  <si>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</si>
  <si>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</si>
  <si>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</si>
  <si>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</si>
  <si>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</si>
  <si>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</si>
  <si>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</si>
  <si>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</si>
  <si>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</si>
  <si>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</si>
  <si>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</si>
  <si>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</si>
  <si>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</si>
  <si>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</si>
  <si>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</si>
  <si>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</si>
  <si>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</si>
  <si>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</si>
  <si>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</si>
  <si>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</si>
  <si>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</si>
  <si>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</si>
  <si>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</si>
  <si>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</si>
  <si>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</si>
  <si>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</si>
  <si>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</si>
  <si>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</si>
  <si>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</si>
  <si>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</si>
  <si>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</si>
  <si>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</si>
  <si>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</si>
  <si>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</si>
  <si>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</si>
  <si>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</si>
  <si>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</si>
  <si>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</si>
  <si>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</si>
  <si>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</si>
  <si>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</si>
  <si>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</si>
  <si>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</si>
  <si>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</si>
  <si>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</si>
  <si>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</si>
  <si>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</si>
  <si>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</si>
  <si>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</si>
  <si>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</si>
  <si>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</si>
  <si>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</si>
  <si>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</si>
  <si>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</si>
  <si>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</si>
  <si>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</si>
  <si>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</si>
  <si>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</si>
  <si>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</si>
  <si>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</si>
  <si>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</si>
  <si>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</si>
  <si>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</si>
  <si>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</si>
  <si>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</si>
  <si>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</si>
  <si>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</si>
  <si>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</si>
  <si>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</si>
  <si>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</si>
  <si>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</si>
  <si>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</si>
  <si>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</si>
  <si>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</si>
  <si>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</si>
  <si>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</si>
  <si>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</si>
  <si>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</si>
  <si>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</si>
  <si>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</si>
  <si>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</si>
  <si>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</si>
  <si>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</si>
  <si>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</si>
  <si>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</si>
  <si>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</si>
  <si>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</si>
  <si>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</si>
  <si>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</si>
  <si>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</si>
  <si>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</si>
  <si>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</si>
  <si>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</si>
  <si>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</si>
  <si>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</si>
  <si>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</si>
  <si>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</si>
  <si>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</si>
  <si>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</si>
  <si>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</si>
  <si>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</si>
  <si>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</si>
  <si>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</si>
  <si>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</si>
  <si>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</si>
  <si>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</si>
  <si>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</si>
  <si>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</si>
  <si>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</si>
  <si>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</si>
  <si>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</si>
  <si>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</si>
  <si>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</si>
  <si>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</si>
  <si>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</si>
  <si>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</si>
  <si>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</si>
  <si>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</si>
  <si>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</si>
  <si>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</si>
  <si>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</si>
  <si>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</si>
  <si>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</si>
  <si>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</si>
  <si>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</si>
  <si>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</si>
  <si>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</si>
  <si>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</si>
  <si>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</si>
  <si>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</si>
  <si>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</si>
  <si>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</si>
  <si>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</si>
  <si>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</si>
  <si>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</si>
  <si>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</si>
  <si>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</si>
  <si>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</si>
  <si>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</si>
  <si>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</si>
  <si>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</si>
  <si>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</si>
  <si>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</si>
  <si>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</si>
  <si>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</si>
  <si>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</si>
  <si>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</si>
  <si>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</si>
  <si>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</si>
  <si>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</si>
  <si>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</si>
  <si>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</si>
  <si>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</si>
  <si>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</si>
  <si>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</si>
  <si>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</si>
  <si>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</si>
  <si>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</si>
  <si>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</si>
  <si>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</si>
  <si>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</si>
  <si>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</si>
  <si>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</si>
  <si>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</si>
  <si>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</si>
  <si>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</si>
  <si>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</si>
  <si>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</si>
  <si>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</si>
  <si>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</si>
  <si>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</si>
  <si>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</si>
  <si>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</si>
  <si>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</si>
  <si>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</si>
  <si>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</si>
  <si>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</si>
  <si>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</si>
  <si>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</si>
  <si>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</si>
  <si>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</si>
  <si>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</si>
  <si>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</si>
  <si>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</si>
  <si>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</si>
  <si>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</si>
  <si>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</si>
  <si>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</si>
  <si>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</si>
  <si>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</si>
  <si>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</si>
  <si>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</si>
  <si>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</si>
  <si>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</si>
  <si>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</si>
  <si>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</si>
  <si>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</si>
  <si>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</si>
  <si>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</si>
  <si>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</si>
  <si>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</si>
  <si>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</si>
  <si>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</si>
  <si>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</si>
  <si>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</si>
  <si>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</si>
  <si>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</si>
  <si>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</si>
  <si>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</si>
  <si>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</si>
  <si>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</si>
  <si>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</si>
  <si>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</si>
  <si>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</si>
  <si>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</si>
  <si>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</si>
  <si>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</si>
  <si>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</si>
  <si>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</si>
  <si>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</si>
  <si>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</si>
  <si>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</si>
  <si>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</si>
  <si>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</si>
  <si>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</si>
  <si>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</si>
  <si>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</si>
  <si>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</si>
  <si>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</si>
  <si>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</si>
  <si>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</si>
  <si>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</si>
  <si>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</si>
  <si>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</si>
  <si>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</si>
  <si>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</si>
  <si>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</si>
  <si>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</si>
  <si>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</si>
  <si>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</si>
  <si>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</si>
  <si>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</si>
  <si>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</si>
  <si>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</si>
  <si>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</si>
  <si>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</si>
  <si>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</si>
  <si>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</si>
  <si>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</si>
  <si>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</si>
  <si>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</si>
  <si>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</si>
  <si>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</si>
  <si>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</si>
  <si>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</si>
  <si>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</si>
  <si>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</si>
  <si>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</si>
  <si>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</si>
  <si>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</si>
  <si>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</si>
  <si>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</si>
  <si>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</si>
  <si>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</si>
  <si>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</si>
  <si>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</si>
  <si>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</si>
  <si>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</si>
  <si>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</si>
  <si>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</si>
  <si>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</si>
  <si>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</si>
  <si>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</si>
  <si>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</si>
  <si>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</si>
  <si>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</si>
  <si>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</si>
  <si>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</si>
  <si>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</si>
  <si>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</si>
  <si>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</si>
  <si>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</si>
  <si>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</si>
  <si>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</si>
  <si>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</si>
  <si>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</si>
  <si>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</si>
  <si>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</si>
  <si>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</si>
  <si>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</si>
  <si>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</si>
  <si>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</si>
  <si>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</si>
  <si>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</si>
  <si>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</si>
  <si>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</si>
  <si>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</si>
  <si>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</si>
  <si>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</si>
  <si>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</si>
  <si>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</si>
  <si>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</si>
  <si>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</si>
  <si>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</si>
  <si>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</si>
  <si>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</si>
  <si>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</si>
  <si>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</si>
  <si>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</si>
  <si>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</si>
  <si>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</si>
  <si>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</si>
  <si>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</si>
  <si>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</si>
  <si>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</si>
  <si>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</si>
  <si>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</si>
  <si>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</si>
  <si>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</si>
  <si>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</si>
  <si>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</si>
  <si>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</si>
  <si>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</si>
  <si>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</si>
  <si>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</si>
  <si>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</si>
  <si>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</si>
  <si>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</si>
  <si>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</si>
  <si>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</si>
  <si>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</si>
  <si>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</si>
  <si>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</si>
  <si>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</si>
  <si>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</si>
  <si>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</si>
  <si>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</si>
  <si>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</si>
  <si>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</si>
  <si>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</si>
  <si>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</si>
  <si>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</si>
  <si>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</si>
  <si>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</si>
  <si>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</si>
  <si>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</si>
  <si>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</si>
  <si>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</si>
  <si>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</si>
  <si>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</si>
  <si>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</si>
  <si>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</si>
  <si>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</si>
  <si>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</si>
  <si>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</si>
  <si>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</si>
  <si>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</si>
  <si>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</si>
  <si>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</si>
  <si>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</si>
  <si>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</si>
  <si>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</si>
  <si>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</si>
  <si>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</si>
  <si>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</si>
  <si>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</si>
  <si>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</si>
  <si>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</si>
  <si>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</si>
  <si>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</si>
  <si>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</si>
  <si>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</si>
  <si>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</si>
  <si>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</si>
  <si>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</si>
  <si>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</si>
  <si>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</si>
  <si>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</si>
  <si>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</si>
  <si>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</si>
  <si>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</si>
  <si>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</si>
  <si>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</si>
  <si>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</si>
  <si>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</si>
  <si>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</si>
  <si>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</si>
  <si>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</si>
  <si>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</si>
  <si>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</si>
  <si>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</si>
  <si>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</si>
  <si>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</si>
  <si>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</si>
  <si>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</si>
  <si>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</si>
  <si>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</si>
  <si>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</si>
  <si>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</si>
  <si>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</si>
  <si>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</si>
  <si>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</si>
  <si>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</si>
  <si>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</si>
  <si>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</si>
  <si>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</si>
  <si>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</si>
  <si>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</si>
  <si>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</si>
  <si>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</si>
  <si>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</si>
  <si>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</si>
  <si>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</si>
  <si>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</si>
  <si>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</si>
  <si>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</si>
  <si>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</si>
  <si>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</si>
  <si>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</si>
  <si>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</si>
  <si>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</si>
  <si>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</si>
  <si>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</si>
  <si>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</si>
  <si>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</si>
  <si>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</si>
  <si>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</si>
  <si>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</si>
  <si>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</si>
  <si>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</si>
  <si>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</si>
  <si>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</si>
  <si>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</si>
  <si>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</si>
  <si>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</si>
  <si>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</si>
  <si>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</si>
  <si>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</si>
  <si>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</si>
  <si>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</si>
  <si>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</si>
  <si>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</si>
  <si>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</si>
  <si>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</si>
  <si>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</si>
  <si>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</si>
  <si>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</si>
  <si>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</si>
  <si>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</si>
  <si>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</si>
  <si>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</si>
  <si>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</si>
  <si>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</si>
  <si>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</si>
  <si>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</si>
  <si>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</si>
  <si>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</si>
  <si>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</si>
  <si>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</si>
  <si>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</si>
  <si>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</si>
  <si>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</si>
  <si>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</si>
  <si>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</si>
  <si>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</si>
  <si>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</si>
  <si>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</si>
  <si>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</si>
  <si>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</si>
  <si>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</si>
  <si>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</si>
  <si>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</si>
  <si>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</si>
  <si>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</si>
  <si>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</si>
  <si>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</si>
  <si>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</si>
  <si>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</si>
  <si>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</si>
  <si>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</si>
  <si>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</si>
  <si>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</si>
  <si>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</si>
  <si>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</si>
  <si>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</si>
  <si>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</si>
  <si>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</si>
  <si>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</si>
  <si>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</si>
  <si>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</si>
  <si>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</si>
  <si>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</si>
  <si>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</si>
  <si>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</si>
  <si>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</si>
  <si>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</si>
  <si>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</si>
  <si>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</si>
  <si>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</si>
  <si>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</si>
  <si>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</si>
  <si>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</si>
  <si>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</si>
  <si>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</si>
  <si>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</si>
  <si>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</si>
  <si>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</si>
  <si>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</si>
  <si>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</si>
  <si>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</si>
  <si>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</si>
  <si>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</si>
  <si>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</si>
  <si>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</si>
  <si>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</si>
  <si>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</si>
  <si>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</si>
  <si>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</si>
  <si>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</si>
  <si>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</si>
  <si>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</si>
  <si>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</si>
  <si>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</si>
  <si>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</si>
  <si>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</si>
  <si>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</si>
  <si>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</si>
  <si>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</si>
  <si>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</si>
  <si>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</si>
  <si>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</si>
  <si>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</si>
  <si>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</si>
  <si>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</si>
  <si>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</si>
  <si>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</si>
  <si>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</si>
  <si>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</si>
  <si>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</si>
  <si>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</si>
  <si>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</si>
  <si>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</si>
  <si>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</si>
  <si>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</si>
  <si>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</si>
  <si>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</si>
  <si>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</si>
  <si>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</si>
  <si>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</si>
  <si>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</si>
  <si>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</si>
  <si>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</si>
  <si>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</si>
  <si>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</si>
  <si>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</si>
  <si>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</si>
  <si>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</si>
  <si>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</si>
  <si>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</si>
  <si>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</si>
  <si>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</si>
  <si>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</si>
  <si>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</si>
  <si>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</si>
  <si>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</si>
  <si>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</si>
  <si>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</si>
  <si>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</si>
  <si>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</si>
  <si>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</si>
  <si>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</si>
  <si>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</si>
  <si>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</si>
  <si>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</si>
  <si>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</si>
  <si>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</si>
  <si>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</si>
  <si>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</si>
  <si>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</si>
  <si>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</si>
  <si>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</si>
  <si>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</si>
  <si>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</si>
  <si>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</si>
  <si>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</si>
  <si>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</si>
  <si>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</si>
  <si>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</si>
  <si>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</si>
  <si>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</si>
  <si>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</si>
  <si>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</si>
  <si>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</si>
  <si>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</si>
  <si>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</si>
  <si>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</si>
  <si>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</si>
  <si>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</si>
  <si>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</si>
  <si>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</si>
  <si>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</si>
  <si>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</si>
  <si>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</si>
  <si>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</si>
  <si>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</si>
  <si>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</si>
  <si>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</si>
  <si>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</si>
  <si>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</si>
  <si>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</si>
  <si>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</si>
  <si>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</si>
  <si>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</si>
  <si>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</si>
  <si>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</si>
  <si>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</si>
  <si>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</si>
  <si>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</si>
  <si>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</si>
  <si>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</si>
  <si>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</si>
  <si>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</si>
  <si>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</si>
  <si>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</si>
  <si>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</si>
  <si>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</si>
  <si>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</si>
  <si>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</si>
  <si>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</si>
  <si>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</si>
  <si>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</si>
  <si>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</si>
  <si>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</si>
  <si>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</si>
  <si>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</si>
  <si>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</si>
  <si>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</si>
  <si>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</si>
  <si>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</si>
  <si>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</si>
  <si>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</si>
  <si>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</si>
  <si>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</si>
  <si>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</si>
  <si>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</si>
  <si>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</si>
  <si>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</si>
  <si>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</si>
  <si>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</si>
  <si>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</si>
  <si>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</si>
  <si>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</si>
  <si>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</si>
  <si>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</si>
  <si>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</si>
  <si>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</si>
  <si>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</si>
  <si>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</si>
  <si>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</si>
  <si>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</si>
  <si>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</si>
  <si>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</si>
  <si>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</si>
  <si>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</si>
  <si>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</si>
  <si>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</si>
  <si>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</si>
  <si>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</si>
  <si>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</si>
  <si>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</si>
  <si>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</si>
  <si>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</si>
  <si>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</si>
  <si>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</si>
  <si>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</si>
  <si>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</si>
  <si>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</si>
  <si>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</si>
  <si>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</si>
  <si>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</si>
  <si>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</si>
  <si>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</si>
  <si>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</si>
  <si>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</si>
  <si>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</si>
  <si>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</si>
  <si>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</si>
  <si>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</si>
  <si>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</si>
  <si>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</si>
  <si>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</si>
  <si>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</si>
  <si>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</si>
  <si>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</si>
  <si>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</si>
  <si>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</si>
  <si>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</si>
  <si>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</si>
  <si>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</si>
  <si>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</si>
  <si>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</si>
  <si>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</si>
  <si>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</si>
  <si>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</si>
  <si>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</si>
  <si>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</si>
  <si>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</si>
  <si>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</si>
  <si>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</si>
  <si>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</si>
  <si>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</si>
  <si>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</si>
  <si>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</si>
  <si>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</si>
  <si>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</si>
  <si>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</si>
  <si>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</si>
  <si>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</si>
  <si>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</si>
  <si>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</si>
  <si>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</si>
  <si>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</si>
  <si>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</si>
  <si>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</si>
  <si>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</si>
  <si>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</si>
  <si>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</si>
  <si>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</si>
  <si>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</si>
  <si>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</si>
  <si>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</si>
  <si>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</si>
  <si>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</si>
  <si>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</si>
  <si>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</si>
  <si>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</si>
  <si>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</si>
  <si>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</si>
  <si>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</si>
  <si>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</si>
  <si>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</si>
  <si>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</si>
  <si>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</si>
  <si>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</si>
  <si>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</si>
  <si>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</si>
  <si>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</si>
  <si>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</si>
  <si>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</si>
  <si>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</si>
  <si>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</si>
  <si>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</si>
  <si>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</si>
  <si>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</si>
  <si>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</si>
  <si>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</si>
  <si>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</si>
  <si>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</si>
  <si>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</si>
  <si>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</si>
  <si>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</si>
  <si>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</si>
  <si>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</si>
  <si>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</si>
  <si>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</si>
  <si>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</si>
  <si>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</si>
  <si>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</si>
  <si>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</si>
  <si>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</si>
  <si>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</si>
  <si>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</si>
  <si>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</si>
  <si>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</si>
  <si>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</si>
  <si>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</si>
  <si>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</si>
  <si>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</si>
  <si>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</si>
  <si>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</si>
  <si>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</si>
  <si>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</si>
  <si>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</si>
  <si>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</si>
  <si>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</si>
  <si>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</si>
  <si>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</si>
  <si>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</si>
  <si>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</si>
  <si>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</si>
  <si>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</si>
  <si>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</si>
  <si>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</si>
  <si>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</si>
  <si>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</si>
  <si>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</si>
  <si>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</si>
  <si>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</si>
  <si>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</si>
  <si>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</si>
  <si>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</si>
  <si>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</si>
  <si>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</si>
  <si>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</si>
  <si>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</si>
  <si>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</si>
  <si>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</si>
  <si>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</si>
  <si>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</si>
  <si>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</si>
  <si>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</si>
  <si>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</si>
  <si>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</si>
  <si>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</si>
  <si>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</si>
  <si>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</si>
  <si>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</si>
  <si>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</si>
  <si>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</si>
  <si>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</si>
  <si>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</si>
  <si>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</si>
  <si>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</si>
  <si>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</si>
  <si>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</si>
  <si>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</si>
  <si>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</si>
  <si>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</si>
  <si>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</si>
  <si>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</si>
  <si>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</si>
  <si>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</si>
  <si>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</si>
  <si>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</si>
  <si>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</si>
  <si>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</si>
  <si>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</si>
  <si>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</si>
  <si>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</si>
  <si>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</si>
  <si>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</si>
  <si>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</si>
  <si>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</si>
  <si>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</si>
  <si>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</si>
  <si>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</si>
  <si>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</si>
  <si>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</si>
  <si>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</si>
  <si>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</si>
  <si>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</si>
  <si>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</si>
  <si>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</si>
  <si>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</si>
  <si>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</si>
  <si>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</si>
  <si>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</si>
  <si>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</si>
  <si>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</si>
  <si>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</si>
  <si>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</si>
  <si>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</si>
  <si>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</si>
  <si>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</si>
  <si>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</si>
  <si>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</si>
  <si>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</si>
  <si>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</si>
  <si>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</si>
  <si>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</si>
  <si>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</si>
  <si>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</si>
  <si>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</si>
  <si>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</si>
  <si>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</si>
  <si>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</si>
  <si>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</si>
  <si>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</si>
  <si>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</si>
  <si>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</si>
  <si>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</si>
  <si>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</si>
  <si>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</si>
  <si>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</si>
  <si>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</si>
  <si>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</si>
  <si>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</si>
  <si>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</si>
  <si>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</si>
  <si>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</si>
  <si>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</si>
  <si>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</si>
  <si>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</si>
  <si>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</si>
  <si>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</si>
  <si>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</si>
  <si>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</si>
  <si>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</si>
  <si>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</si>
  <si>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</si>
  <si>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</si>
  <si>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</si>
  <si>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</si>
  <si>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</si>
  <si>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</si>
  <si>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</si>
  <si>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</si>
  <si>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</si>
  <si>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</si>
  <si>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</si>
  <si>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</si>
  <si>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</si>
  <si>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</si>
  <si>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</si>
  <si>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</si>
  <si>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</si>
  <si>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</si>
  <si>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</si>
  <si>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</si>
  <si>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</si>
  <si>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</si>
  <si>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</si>
  <si>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</si>
  <si>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</si>
  <si>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</si>
  <si>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</si>
  <si>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</si>
  <si>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</si>
  <si>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</si>
  <si>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</si>
  <si>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</si>
  <si>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</si>
  <si>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</si>
  <si>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</si>
  <si>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</si>
  <si>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</si>
  <si>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</si>
  <si>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</si>
  <si>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</si>
  <si>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</si>
  <si>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</si>
  <si>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</si>
  <si>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</si>
  <si>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</si>
  <si>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</si>
  <si>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</si>
  <si>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</si>
  <si>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</si>
  <si>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</si>
  <si>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</si>
  <si>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</si>
  <si>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</si>
  <si>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</si>
  <si>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</si>
  <si>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</si>
  <si>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</si>
  <si>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</si>
  <si>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</si>
  <si>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</si>
  <si>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</si>
  <si>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</si>
  <si>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</si>
  <si>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</si>
  <si>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</si>
  <si>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</si>
  <si>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</si>
  <si>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</si>
  <si>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</si>
  <si>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</si>
  <si>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</si>
  <si>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</si>
  <si>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</si>
  <si>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</si>
  <si>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</si>
  <si>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</si>
  <si>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</si>
  <si>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</si>
  <si>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</si>
  <si>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</si>
  <si>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</si>
  <si>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</si>
  <si>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</si>
  <si>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</si>
  <si>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</si>
  <si>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</si>
  <si>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</si>
  <si>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</si>
  <si>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</si>
  <si>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</si>
  <si>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</si>
  <si>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</si>
  <si>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</si>
  <si>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</si>
  <si>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</si>
  <si>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</si>
  <si>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</si>
  <si>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</si>
  <si>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</si>
  <si>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</si>
  <si>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</si>
  <si>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</si>
  <si>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</si>
  <si>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</si>
  <si>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</si>
  <si>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</si>
  <si>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</si>
  <si>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</si>
  <si>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</si>
  <si>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</si>
  <si>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</si>
  <si>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</si>
  <si>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</si>
  <si>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</si>
  <si>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</si>
  <si>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</si>
  <si>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</si>
  <si>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</si>
  <si>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</si>
  <si>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</si>
  <si>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</si>
  <si>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</si>
  <si>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</si>
  <si>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</si>
  <si>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</si>
  <si>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</si>
  <si>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</si>
  <si>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</si>
  <si>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</si>
  <si>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</si>
  <si>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</si>
  <si>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</si>
  <si>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</si>
  <si>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</si>
  <si>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</si>
  <si>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</si>
  <si>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</si>
  <si>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</si>
  <si>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</si>
  <si>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</si>
  <si>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</si>
  <si>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</si>
  <si>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</si>
  <si>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</si>
  <si>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</si>
  <si>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</si>
  <si>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</si>
  <si>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</si>
  <si>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</si>
  <si>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</si>
  <si>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</si>
  <si>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</si>
  <si>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</si>
  <si>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</si>
  <si>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</si>
  <si>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</si>
  <si>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</si>
  <si>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</si>
  <si>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</si>
  <si>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</si>
  <si>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</si>
  <si>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</si>
  <si>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</si>
  <si>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</si>
  <si>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</si>
  <si>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</si>
  <si>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</si>
  <si>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</si>
  <si>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</si>
  <si>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</si>
  <si>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</si>
  <si>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</si>
  <si>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</si>
  <si>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</si>
  <si>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</si>
  <si>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</si>
  <si>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</si>
  <si>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</si>
  <si>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</si>
  <si>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</si>
  <si>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</si>
  <si>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</si>
  <si>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</si>
  <si>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</si>
  <si>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</si>
  <si>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</si>
  <si>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</si>
  <si>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</si>
  <si>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</si>
  <si>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</si>
  <si>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</si>
  <si>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</si>
  <si>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</si>
  <si>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</si>
  <si>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</si>
  <si>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</si>
  <si>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</si>
  <si>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</si>
  <si>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</si>
  <si>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</si>
  <si>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</si>
  <si>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</si>
  <si>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</si>
  <si>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</si>
  <si>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</si>
  <si>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</si>
  <si>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</si>
  <si>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</si>
  <si>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</si>
  <si>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</si>
  <si>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</si>
  <si>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</si>
  <si>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</si>
  <si>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</si>
  <si>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</si>
  <si>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</si>
  <si>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</si>
  <si>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</si>
  <si>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</si>
  <si>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</si>
  <si>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</si>
  <si>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</si>
  <si>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</si>
  <si>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</si>
  <si>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</si>
  <si>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</si>
  <si>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</si>
  <si>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</si>
  <si>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</si>
  <si>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</si>
  <si>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</si>
  <si>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</si>
  <si>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</si>
  <si>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</si>
  <si>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</si>
  <si>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</si>
  <si>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</si>
  <si>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</si>
  <si>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</si>
  <si>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</si>
  <si>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</si>
  <si>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</si>
  <si>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</si>
  <si>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</si>
  <si>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</si>
  <si>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</si>
  <si>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</si>
  <si>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</si>
  <si>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</si>
  <si>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</si>
  <si>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</si>
  <si>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</si>
  <si>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</si>
  <si>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</si>
  <si>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</si>
  <si>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</si>
  <si>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</si>
  <si>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</si>
  <si>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</si>
  <si>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</si>
  <si>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</si>
  <si>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</si>
  <si>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</si>
  <si>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</si>
  <si>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</si>
  <si>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</si>
  <si>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</si>
  <si>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</si>
  <si>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</si>
  <si>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</si>
  <si>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</si>
  <si>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</si>
  <si>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</si>
  <si>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</si>
  <si>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</si>
  <si>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</si>
  <si>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</si>
  <si>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</si>
  <si>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</si>
  <si>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</si>
  <si>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</si>
  <si>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</si>
  <si>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</si>
  <si>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</si>
  <si>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</si>
  <si>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</si>
  <si>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</si>
  <si>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</si>
  <si>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</si>
  <si>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</si>
  <si>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</si>
  <si>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</si>
  <si>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</si>
  <si>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</si>
  <si>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</si>
  <si>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</si>
  <si>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</si>
  <si>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</si>
  <si>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</si>
  <si>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</si>
  <si>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</si>
  <si>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</si>
  <si>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</si>
  <si>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</si>
  <si>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</si>
  <si>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</si>
  <si>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</si>
  <si>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</si>
  <si>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</si>
  <si>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</si>
  <si>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</si>
  <si>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</si>
  <si>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</si>
  <si>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</si>
  <si>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</si>
  <si>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</si>
  <si>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</si>
  <si>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</si>
  <si>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</si>
  <si>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</si>
  <si>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</si>
  <si>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</si>
  <si>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</si>
  <si>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</si>
  <si>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</si>
  <si>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</si>
  <si>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</si>
  <si>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</si>
  <si>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</si>
  <si>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</si>
  <si>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</si>
  <si>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</si>
  <si>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</si>
  <si>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</si>
  <si>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</si>
  <si>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</si>
  <si>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</si>
  <si>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</si>
  <si>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</si>
  <si>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</si>
  <si>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</si>
  <si>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</si>
  <si>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</si>
  <si>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</si>
  <si>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</si>
  <si>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</si>
  <si>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</si>
  <si>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</si>
  <si>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</si>
  <si>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</si>
  <si>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</si>
  <si>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</si>
  <si>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</si>
  <si>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</si>
  <si>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</si>
  <si>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</si>
  <si>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</si>
  <si>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</si>
  <si>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</si>
  <si>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</si>
  <si>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</si>
  <si>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</si>
  <si>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</si>
  <si>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</si>
  <si>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</si>
  <si>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</si>
  <si>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</si>
  <si>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</si>
  <si>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</si>
  <si>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</si>
  <si>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</si>
  <si>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</si>
  <si>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</si>
  <si>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</si>
  <si>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</si>
  <si>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</si>
  <si>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</si>
  <si>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</si>
  <si>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</si>
  <si>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</si>
  <si>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</si>
  <si>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</si>
  <si>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</si>
  <si>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</si>
  <si>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</si>
  <si>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</si>
  <si>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</si>
  <si>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</si>
  <si>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</si>
  <si>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</si>
  <si>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</si>
  <si>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</si>
  <si>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</si>
  <si>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</si>
  <si>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</si>
  <si>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</si>
  <si>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</si>
  <si>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</si>
  <si>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</si>
  <si>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</si>
  <si>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</si>
  <si>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</si>
  <si>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</si>
  <si>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</si>
  <si>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</si>
  <si>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</si>
  <si>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</si>
  <si>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</si>
  <si>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</si>
  <si>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</si>
  <si>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</si>
  <si>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</si>
  <si>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</si>
  <si>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</si>
  <si>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</si>
  <si>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</si>
  <si>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</si>
  <si>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</si>
  <si>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</si>
  <si>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</si>
  <si>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</si>
  <si>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</si>
  <si>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</si>
  <si>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</si>
  <si>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</si>
  <si>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</si>
  <si>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</si>
  <si>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</si>
  <si>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</si>
  <si>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</si>
  <si>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</si>
  <si>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</si>
  <si>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</si>
  <si>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</si>
  <si>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</si>
  <si>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</si>
  <si>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</si>
  <si>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</si>
  <si>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</si>
  <si>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</si>
  <si>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</si>
  <si>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</si>
  <si>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</si>
  <si>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</si>
  <si>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</si>
  <si>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</si>
  <si>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</si>
  <si>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</si>
  <si>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</si>
  <si>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</si>
  <si>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</si>
  <si>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</si>
  <si>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</si>
  <si>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</si>
  <si>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</si>
  <si>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</si>
  <si>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</si>
  <si>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</si>
  <si>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</si>
  <si>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</si>
  <si>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</si>
  <si>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</si>
  <si>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</si>
  <si>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</si>
  <si>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</si>
  <si>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</si>
  <si>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</si>
  <si>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</si>
  <si>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</si>
  <si>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</si>
  <si>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</si>
  <si>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</si>
  <si>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</si>
  <si>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</si>
  <si>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</si>
  <si>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</si>
  <si>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</si>
  <si>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</si>
  <si>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</si>
  <si>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</si>
  <si>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</si>
  <si>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</si>
  <si>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</si>
  <si>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</si>
  <si>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</si>
  <si>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</si>
  <si>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</si>
  <si>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</si>
  <si>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</si>
  <si>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</si>
  <si>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</si>
  <si>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</si>
  <si>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</si>
  <si>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</si>
  <si>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</si>
  <si>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</si>
  <si>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</si>
  <si>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</si>
  <si>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</si>
  <si>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</si>
  <si>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</si>
  <si>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</si>
  <si>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</si>
  <si>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</si>
  <si>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</si>
  <si>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</si>
  <si>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</si>
  <si>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</si>
  <si>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</si>
  <si>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</si>
  <si>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</si>
  <si>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</si>
  <si>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</si>
  <si>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</si>
  <si>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</si>
  <si>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</si>
  <si>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</si>
  <si>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</si>
  <si>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</si>
  <si>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</si>
  <si>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</si>
  <si>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</si>
  <si>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</si>
  <si>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</si>
  <si>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</si>
  <si>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</si>
  <si>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</si>
  <si>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</si>
  <si>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</si>
  <si>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</si>
  <si>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</si>
  <si>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</si>
  <si>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</si>
  <si>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</si>
  <si>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</si>
  <si>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</si>
  <si>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</si>
  <si>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</si>
  <si>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</si>
  <si>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</si>
  <si>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</si>
  <si>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</si>
  <si>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</si>
  <si>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</si>
  <si>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</si>
  <si>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</si>
  <si>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</si>
  <si>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</si>
  <si>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</si>
  <si>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</si>
  <si>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</si>
  <si>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</si>
  <si>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</si>
  <si>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</si>
  <si>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</si>
  <si>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</si>
  <si>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</si>
  <si>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</si>
  <si>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</si>
  <si>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</si>
  <si>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</si>
  <si>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</si>
  <si>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</si>
  <si>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</si>
  <si>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</si>
  <si>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</si>
  <si>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</si>
  <si>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</si>
  <si>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</si>
  <si>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</si>
  <si>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</si>
  <si>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</si>
  <si>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</si>
  <si>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</si>
  <si>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</si>
  <si>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</si>
  <si>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</si>
  <si>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</si>
  <si>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</si>
  <si>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</si>
  <si>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</si>
  <si>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</si>
  <si>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</si>
  <si>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</si>
  <si>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</si>
  <si>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</si>
  <si>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</si>
  <si>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</si>
  <si>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</si>
  <si>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</si>
  <si>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</si>
  <si>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</si>
  <si>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</si>
  <si>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</si>
  <si>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</si>
  <si>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</si>
  <si>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</si>
  <si>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</si>
  <si>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</si>
  <si>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</si>
  <si>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</si>
  <si>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</si>
  <si>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</si>
  <si>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</si>
  <si>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</si>
  <si>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</si>
  <si>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</si>
  <si>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</si>
  <si>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</si>
  <si>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</si>
  <si>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</si>
  <si>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</si>
  <si>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</si>
  <si>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</si>
  <si>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</si>
  <si>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</si>
  <si>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</si>
  <si>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</si>
  <si>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</si>
  <si>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</si>
  <si>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</si>
  <si>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</si>
  <si>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</si>
  <si>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</si>
  <si>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</si>
  <si>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</si>
  <si>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</si>
  <si>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</si>
  <si>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</si>
  <si>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</si>
  <si>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</si>
  <si>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</si>
  <si>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</si>
  <si>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</si>
  <si>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</si>
  <si>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</si>
  <si>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</si>
  <si>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</si>
  <si>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</si>
  <si>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</si>
  <si>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</si>
  <si>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</si>
  <si>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</si>
  <si>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</si>
  <si>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</si>
  <si>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</si>
  <si>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</si>
  <si>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</si>
  <si>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</si>
  <si>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</si>
  <si>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</si>
  <si>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</si>
  <si>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</si>
  <si>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</si>
  <si>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</si>
  <si>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</si>
  <si>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</si>
  <si>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</si>
  <si>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</si>
  <si>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</si>
  <si>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</si>
  <si>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</si>
  <si>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</si>
  <si>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</si>
  <si>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</si>
  <si>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</si>
  <si>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</si>
  <si>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</si>
  <si>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</si>
  <si>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</si>
  <si>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</si>
  <si>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</si>
  <si>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</si>
  <si>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</si>
  <si>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</si>
  <si>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</si>
  <si>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</si>
  <si>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</si>
  <si>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</si>
  <si>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</si>
  <si>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</si>
  <si>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</si>
  <si>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</si>
  <si>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</si>
  <si>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</si>
  <si>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</si>
  <si>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</si>
  <si>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</si>
  <si>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</si>
  <si>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</si>
  <si>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</si>
  <si>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</si>
  <si>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</si>
  <si>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</si>
  <si>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</si>
  <si>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</si>
  <si>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</si>
  <si>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</si>
  <si>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</si>
  <si>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</si>
  <si>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</si>
  <si>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</si>
  <si>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</si>
  <si>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</si>
  <si>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</si>
  <si>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</si>
  <si>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</si>
  <si>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</si>
  <si>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</si>
  <si>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</si>
  <si>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</si>
  <si>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</si>
  <si>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</si>
  <si>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</si>
  <si>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</si>
  <si>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</si>
  <si>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</si>
  <si>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</si>
  <si>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</si>
  <si>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</si>
  <si>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</si>
  <si>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</si>
  <si>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</si>
  <si>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</si>
  <si>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</si>
  <si>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</si>
  <si>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</si>
  <si>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</si>
  <si>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</si>
  <si>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</si>
  <si>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</si>
  <si>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</si>
  <si>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</si>
  <si>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</si>
  <si>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</si>
  <si>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</si>
  <si>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</si>
  <si>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</si>
  <si>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</si>
  <si>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</si>
  <si>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</si>
  <si>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</si>
  <si>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</si>
  <si>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</si>
  <si>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</si>
  <si>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</si>
  <si>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</si>
  <si>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</si>
  <si>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</si>
  <si>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</si>
  <si>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</si>
  <si>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</si>
  <si>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</si>
  <si>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</si>
  <si>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</si>
  <si>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</si>
  <si>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</si>
  <si>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</si>
  <si>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</si>
  <si>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</si>
  <si>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</si>
  <si>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</si>
  <si>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</si>
  <si>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</si>
  <si>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</si>
  <si>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</si>
  <si>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</si>
  <si>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</si>
  <si>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</si>
  <si>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</si>
  <si>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</si>
  <si>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</si>
  <si>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</si>
  <si>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</si>
  <si>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</si>
  <si>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</si>
  <si>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</si>
  <si>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</si>
  <si>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</si>
  <si>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</si>
  <si>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</si>
  <si>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</si>
  <si>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</si>
  <si>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</si>
  <si>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</si>
  <si>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</si>
  <si>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</si>
  <si>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</si>
  <si>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</si>
  <si>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</si>
  <si>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</si>
  <si>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</si>
  <si>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</si>
  <si>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</si>
  <si>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</si>
  <si>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</si>
  <si>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</si>
  <si>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</si>
  <si>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</si>
  <si>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</si>
  <si>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</si>
  <si>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</si>
  <si>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</si>
  <si>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</si>
  <si>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</si>
  <si>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</si>
  <si>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</si>
  <si>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</si>
  <si>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</si>
  <si>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</si>
  <si>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</si>
  <si>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</si>
  <si>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</si>
  <si>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</si>
  <si>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</si>
  <si>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</si>
  <si>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</si>
  <si>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</si>
  <si>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</si>
  <si>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</si>
  <si>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</si>
  <si>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</si>
  <si>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</si>
  <si>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</si>
  <si>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</si>
  <si>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</si>
  <si>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</si>
  <si>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</si>
  <si>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</si>
  <si>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</si>
  <si>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</si>
  <si>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</si>
  <si>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</si>
  <si>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</si>
  <si>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</si>
  <si>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</si>
  <si>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</si>
  <si>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</si>
  <si>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</si>
  <si>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</si>
  <si>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</si>
  <si>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</si>
  <si>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</si>
  <si>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</si>
  <si>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</si>
  <si>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</si>
  <si>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</si>
  <si>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</si>
  <si>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</si>
  <si>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</si>
  <si>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</si>
  <si>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</si>
  <si>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</si>
  <si>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</si>
  <si>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</si>
  <si>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</si>
  <si>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</si>
  <si>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</si>
  <si>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</si>
  <si>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</si>
  <si>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</si>
  <si>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</si>
  <si>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</si>
  <si>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</si>
  <si>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</si>
  <si>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</si>
  <si>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</si>
  <si>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</si>
  <si>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</si>
  <si>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</si>
  <si>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</si>
  <si>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</si>
  <si>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</si>
  <si>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</si>
  <si>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</si>
  <si>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</si>
  <si>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</si>
  <si>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</si>
  <si>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</si>
  <si>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</si>
  <si>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</si>
  <si>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</si>
  <si>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</si>
  <si>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</si>
  <si>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</si>
  <si>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</si>
  <si>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</si>
  <si>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</si>
  <si>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</si>
  <si>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</si>
  <si>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</si>
  <si>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</si>
  <si>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</si>
  <si>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</si>
  <si>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</si>
  <si>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</si>
  <si>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</si>
  <si>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</si>
  <si>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</si>
  <si>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</si>
  <si>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</si>
  <si>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</si>
  <si>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</si>
  <si>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</si>
  <si>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</si>
  <si>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</si>
  <si>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</si>
  <si>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</si>
  <si>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</si>
  <si>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</si>
  <si>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</si>
  <si>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</si>
  <si>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</si>
  <si>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</si>
  <si>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</si>
  <si>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</si>
  <si>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</si>
  <si>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</si>
  <si>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</si>
  <si>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</si>
  <si>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</si>
  <si>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</si>
  <si>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</si>
  <si>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</si>
  <si>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</si>
  <si>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</si>
  <si>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</si>
  <si>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</si>
  <si>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</si>
  <si>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</si>
  <si>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</si>
  <si>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</si>
  <si>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</si>
  <si>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</si>
  <si>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</si>
  <si>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</si>
  <si>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</si>
  <si>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</si>
  <si>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</si>
  <si>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</si>
  <si>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</si>
  <si>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</si>
  <si>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</si>
  <si>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</si>
  <si>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</si>
  <si>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</si>
  <si>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</si>
  <si>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</si>
  <si>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</si>
  <si>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</si>
  <si>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</si>
  <si>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</si>
  <si>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</si>
  <si>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</si>
  <si>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</si>
  <si>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</si>
  <si>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</si>
  <si>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</si>
  <si>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</si>
  <si>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</si>
  <si>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</si>
  <si>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</si>
  <si>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</si>
  <si>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</si>
  <si>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</si>
  <si>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</si>
  <si>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</si>
  <si>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</si>
  <si>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</si>
  <si>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</si>
  <si>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</si>
  <si>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</si>
  <si>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</si>
  <si>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</si>
  <si>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</si>
  <si>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</si>
  <si>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</si>
  <si>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</si>
  <si>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</si>
  <si>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</si>
  <si>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</si>
  <si>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</si>
  <si>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</si>
  <si>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</si>
  <si>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</si>
  <si>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</si>
  <si>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</si>
  <si>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</si>
  <si>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</si>
  <si>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</si>
  <si>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</si>
  <si>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</si>
  <si>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</si>
  <si>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</si>
  <si>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</si>
  <si>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</si>
  <si>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</si>
  <si>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</si>
  <si>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</si>
  <si>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</si>
  <si>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</si>
  <si>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</si>
  <si>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</si>
  <si>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</si>
  <si>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</si>
  <si>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</si>
  <si>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</si>
  <si>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</si>
  <si>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</si>
  <si>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</si>
  <si>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</si>
  <si>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</si>
  <si>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</si>
  <si>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</si>
  <si>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</si>
  <si>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</si>
  <si>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</si>
  <si>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</si>
  <si>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</si>
  <si>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</si>
  <si>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</si>
  <si>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</si>
  <si>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</si>
  <si>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</si>
  <si>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</si>
  <si>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</si>
  <si>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</si>
  <si>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</si>
  <si>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</si>
  <si>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</si>
  <si>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</si>
  <si>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</si>
  <si>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</si>
  <si>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</si>
  <si>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</si>
  <si>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</si>
  <si>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</si>
  <si>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</si>
  <si>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</si>
  <si>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</si>
  <si>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</si>
  <si>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</si>
  <si>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</si>
  <si>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</si>
  <si>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</si>
  <si>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</si>
  <si>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</si>
  <si>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</si>
  <si>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</si>
  <si>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</si>
  <si>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</si>
  <si>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</si>
  <si>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</si>
  <si>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</si>
  <si>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</si>
  <si>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</si>
  <si>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</si>
  <si>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</si>
  <si>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</si>
  <si>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</si>
  <si>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</si>
  <si>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</si>
  <si>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</si>
  <si>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</si>
  <si>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</si>
  <si>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</si>
  <si>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</si>
  <si>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</si>
  <si>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</si>
  <si>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</si>
  <si>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</si>
  <si>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</si>
  <si>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</si>
  <si>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</si>
  <si>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</si>
  <si>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</si>
  <si>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</si>
  <si>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</si>
  <si>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</si>
  <si>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</si>
  <si>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</si>
  <si>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</si>
  <si>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</si>
  <si>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</si>
  <si>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</si>
  <si>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</si>
  <si>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</si>
  <si>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</si>
  <si>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</si>
  <si>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</si>
  <si>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</si>
  <si>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</si>
  <si>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</si>
  <si>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</si>
  <si>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</si>
  <si>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</si>
  <si>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</si>
  <si>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</si>
  <si>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</si>
  <si>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</si>
  <si>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</si>
  <si>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</si>
  <si>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</si>
  <si>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</si>
  <si>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</si>
  <si>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</si>
  <si>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</si>
  <si>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</si>
  <si>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</si>
  <si>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</si>
  <si>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</si>
  <si>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</si>
  <si>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</si>
  <si>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</si>
  <si>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</si>
  <si>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</si>
  <si>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</si>
  <si>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</si>
  <si>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</si>
  <si>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</si>
  <si>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</si>
  <si>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</si>
  <si>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</si>
  <si>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</si>
  <si>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</si>
  <si>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</si>
  <si>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</si>
  <si>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</si>
  <si>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</si>
  <si>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</si>
  <si>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</si>
  <si>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</si>
  <si>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</si>
  <si>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</si>
  <si>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</si>
  <si>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</si>
  <si>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</si>
  <si>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</si>
  <si>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</si>
  <si>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</si>
  <si>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</si>
  <si>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</si>
  <si>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</si>
  <si>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</si>
  <si>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</si>
  <si>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</si>
  <si>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</si>
  <si>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</si>
  <si>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</si>
  <si>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</si>
  <si>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</si>
  <si>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</si>
  <si>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</si>
  <si>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</si>
  <si>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</si>
  <si>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</si>
  <si>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</si>
  <si>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</si>
  <si>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</si>
  <si>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</si>
  <si>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</si>
  <si>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</si>
  <si>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</si>
  <si>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</si>
  <si>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</si>
  <si>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</si>
  <si>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</si>
  <si>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</si>
  <si>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</si>
  <si>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</si>
  <si>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</si>
  <si>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</si>
  <si>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</si>
  <si>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</si>
  <si>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</si>
  <si>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</si>
  <si>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</si>
  <si>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</si>
  <si>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</si>
  <si>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</si>
  <si>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</si>
  <si>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</si>
  <si>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</si>
  <si>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</si>
  <si>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</si>
  <si>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</si>
  <si>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</si>
  <si>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</si>
  <si>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</si>
  <si>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</si>
  <si>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</si>
  <si>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</si>
  <si>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</si>
  <si>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</si>
  <si>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</si>
  <si>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</si>
  <si>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</si>
  <si>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</si>
  <si>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</si>
  <si>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</si>
  <si>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</si>
  <si>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</si>
  <si>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</si>
  <si>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</si>
  <si>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</si>
  <si>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</si>
  <si>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</si>
  <si>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</si>
  <si>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</si>
  <si>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</si>
  <si>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</si>
  <si>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</si>
  <si>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</si>
  <si>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</si>
  <si>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</si>
  <si>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</si>
  <si>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</si>
  <si>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</si>
  <si>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</si>
  <si>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</si>
  <si>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</si>
  <si>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</si>
  <si>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</si>
  <si>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</si>
  <si>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</si>
  <si>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</si>
  <si>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</si>
  <si>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</si>
  <si>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</si>
  <si>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</si>
  <si>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</si>
  <si>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</si>
  <si>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</si>
  <si>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</si>
  <si>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</si>
  <si>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</si>
  <si>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</si>
  <si>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</si>
  <si>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</si>
  <si>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</si>
  <si>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</si>
  <si>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</si>
  <si>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</si>
  <si>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</si>
  <si>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</si>
  <si>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</si>
  <si>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</si>
  <si>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</si>
  <si>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</si>
  <si>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</si>
  <si>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</si>
  <si>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</si>
  <si>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</si>
  <si>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</si>
  <si>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</si>
  <si>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</si>
  <si>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</si>
  <si>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</si>
  <si>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</si>
  <si>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</si>
  <si>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</si>
  <si>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</si>
  <si>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</si>
  <si>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</si>
  <si>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</si>
  <si>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</si>
  <si>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</si>
  <si>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</si>
  <si>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</si>
  <si>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</si>
  <si>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</si>
  <si>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</si>
  <si>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</si>
  <si>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</si>
  <si>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</si>
  <si>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</si>
  <si>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</si>
  <si>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</si>
  <si>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</si>
  <si>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</si>
  <si>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</si>
  <si>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</si>
  <si>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</si>
  <si>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</si>
  <si>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</si>
  <si>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</si>
  <si>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</si>
  <si>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</si>
  <si>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</si>
  <si>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</si>
  <si>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</si>
  <si>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</si>
  <si>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</si>
  <si>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</si>
  <si>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</si>
  <si>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</si>
  <si>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</si>
  <si>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</si>
  <si>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</si>
  <si>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</si>
  <si>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</si>
  <si>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</si>
  <si>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</si>
  <si>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</si>
  <si>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</si>
  <si>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</si>
  <si>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</si>
  <si>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</si>
  <si>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</si>
  <si>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</si>
  <si>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</si>
  <si>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</si>
  <si>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</si>
  <si>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</si>
  <si>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</si>
  <si>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</si>
  <si>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</si>
  <si>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</si>
  <si>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</si>
  <si>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</si>
  <si>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</si>
  <si>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</si>
  <si>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</si>
  <si>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</si>
  <si>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</si>
  <si>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</si>
  <si>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</si>
  <si>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</si>
  <si>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</si>
  <si>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</si>
  <si>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</si>
  <si>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</si>
  <si>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</si>
  <si>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</si>
  <si>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</si>
  <si>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</si>
  <si>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</si>
  <si>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</si>
  <si>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</si>
  <si>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</si>
  <si>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</si>
  <si>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</si>
  <si>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</si>
  <si>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</si>
  <si>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</si>
  <si>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</si>
  <si>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</si>
  <si>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</si>
  <si>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</si>
  <si>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</si>
  <si>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</si>
  <si>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</si>
  <si>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</si>
  <si>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</si>
  <si>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</si>
  <si>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</si>
  <si>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</si>
  <si>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</si>
  <si>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</si>
  <si>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</si>
  <si>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</si>
  <si>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</si>
  <si>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</si>
  <si>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</si>
  <si>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</si>
  <si>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</si>
  <si>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</si>
  <si>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</si>
  <si>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</si>
  <si>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</si>
  <si>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</si>
  <si>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</si>
  <si>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</si>
  <si>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</si>
  <si>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</si>
  <si>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</si>
  <si>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</si>
  <si>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</si>
  <si>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</si>
  <si>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</si>
  <si>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</si>
  <si>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</si>
  <si>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</si>
  <si>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</si>
  <si>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</si>
  <si>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</si>
  <si>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</si>
  <si>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</si>
  <si>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</si>
  <si>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</si>
  <si>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</si>
  <si>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</si>
  <si>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</si>
  <si>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</si>
  <si>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</si>
  <si>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</si>
  <si>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</si>
  <si>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</si>
  <si>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</si>
  <si>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</si>
  <si>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</si>
  <si>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</si>
  <si>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</si>
  <si>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</si>
  <si>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</si>
  <si>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</si>
  <si>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</si>
  <si>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</si>
  <si>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</si>
  <si>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</si>
  <si>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</si>
  <si>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</si>
  <si>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</si>
  <si>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</si>
  <si>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</si>
  <si>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</si>
  <si>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</si>
  <si>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</si>
  <si>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</si>
  <si>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</si>
  <si>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</si>
  <si>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</si>
  <si>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</si>
  <si>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</si>
  <si>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</si>
  <si>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</si>
  <si>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</si>
  <si>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</si>
  <si>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</si>
  <si>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</si>
  <si>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</si>
  <si>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</si>
  <si>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</si>
  <si>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</si>
  <si>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</si>
  <si>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</si>
  <si>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</si>
  <si>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</si>
  <si>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</si>
  <si>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</si>
  <si>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</si>
  <si>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</si>
  <si>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</si>
  <si>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</si>
  <si>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</si>
  <si>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</si>
  <si>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</si>
  <si>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</si>
  <si>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</si>
  <si>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</si>
  <si>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</si>
  <si>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</si>
  <si>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</si>
  <si>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</si>
  <si>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</si>
  <si>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</si>
  <si>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</si>
  <si>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</si>
  <si>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</si>
  <si>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</si>
  <si>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</si>
  <si>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</si>
  <si>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</si>
  <si>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</si>
  <si>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</si>
  <si>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</si>
  <si>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</si>
  <si>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</si>
  <si>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</si>
  <si>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</si>
  <si>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</si>
  <si>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</si>
  <si>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</si>
  <si>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</si>
  <si>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</si>
  <si>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</si>
  <si>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</si>
  <si>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</si>
  <si>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</si>
  <si>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</si>
  <si>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</si>
  <si>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</si>
  <si>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</si>
  <si>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</si>
  <si>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</si>
  <si>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</si>
  <si>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</si>
  <si>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</si>
  <si>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</si>
  <si>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</si>
  <si>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</si>
  <si>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</si>
  <si>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</si>
  <si>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</si>
  <si>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</si>
  <si>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</si>
  <si>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</si>
  <si>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</si>
  <si>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</si>
  <si>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</si>
  <si>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</si>
  <si>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</si>
  <si>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</si>
  <si>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</si>
  <si>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</si>
  <si>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</si>
  <si>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</si>
  <si>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</si>
  <si>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</si>
  <si>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</si>
  <si>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</si>
  <si>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</si>
  <si>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</si>
  <si>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</si>
  <si>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</si>
  <si>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</si>
  <si>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</si>
  <si>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</si>
  <si>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</si>
  <si>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</si>
  <si>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</si>
  <si>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</si>
  <si>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</si>
  <si>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</si>
  <si>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</si>
  <si>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</si>
  <si>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</si>
  <si>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</si>
  <si>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</si>
  <si>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</si>
  <si>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</si>
  <si>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</si>
  <si>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</si>
  <si>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</si>
  <si>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</si>
  <si>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</si>
  <si>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</si>
  <si>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</si>
  <si>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</si>
  <si>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</si>
  <si>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</si>
  <si>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</si>
  <si>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</si>
  <si>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</si>
  <si>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</si>
  <si>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</si>
  <si>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</si>
  <si>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</si>
  <si>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</si>
  <si>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</si>
  <si>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</si>
  <si>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</si>
  <si>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</si>
  <si>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</si>
  <si>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</si>
  <si>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</si>
  <si>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</si>
  <si>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</si>
  <si>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</si>
  <si>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</si>
  <si>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</si>
  <si>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</si>
  <si>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</si>
  <si>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</si>
  <si>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</si>
  <si>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</si>
  <si>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</si>
  <si>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</si>
  <si>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</si>
  <si>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</si>
  <si>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</si>
  <si>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</si>
  <si>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</si>
  <si>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</si>
  <si>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</si>
  <si>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</si>
  <si>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</si>
  <si>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</si>
  <si>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</si>
  <si>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</si>
  <si>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</si>
  <si>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</si>
  <si>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</si>
  <si>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</si>
  <si>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</si>
  <si>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</si>
  <si>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</si>
  <si>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</si>
  <si>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</si>
  <si>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</si>
  <si>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</si>
  <si>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</si>
  <si>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</si>
  <si>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</si>
  <si>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</si>
  <si>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</si>
  <si>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</si>
  <si>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</si>
  <si>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</si>
  <si>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</si>
  <si>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</si>
  <si>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</si>
  <si>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</si>
  <si>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</si>
  <si>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</si>
  <si>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</si>
  <si>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</si>
  <si>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</si>
  <si>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</si>
  <si>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</si>
  <si>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</si>
  <si>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</si>
  <si>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</si>
  <si>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</si>
  <si>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</si>
  <si>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</si>
  <si>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</si>
  <si>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</si>
  <si>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</si>
  <si>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</si>
  <si>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</si>
  <si>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</si>
  <si>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</si>
  <si>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</si>
  <si>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</si>
  <si>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</si>
  <si>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</si>
  <si>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</si>
  <si>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</si>
  <si>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</si>
  <si>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</si>
  <si>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</si>
  <si>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</si>
  <si>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</si>
  <si>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</si>
  <si>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</si>
  <si>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</si>
  <si>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</si>
  <si>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</si>
  <si>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</si>
  <si>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</si>
  <si>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</si>
  <si>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</si>
  <si>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</si>
  <si>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</si>
  <si>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</si>
  <si>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</si>
  <si>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</si>
  <si>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</si>
  <si>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</si>
  <si>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</si>
  <si>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</si>
  <si>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</si>
  <si>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</si>
  <si>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</si>
  <si>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</si>
  <si>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</si>
  <si>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</si>
  <si>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</si>
  <si>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</si>
  <si>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</si>
  <si>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</si>
  <si>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</si>
  <si>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</si>
  <si>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</si>
  <si>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</si>
  <si>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</si>
  <si>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</si>
  <si>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</si>
  <si>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</si>
  <si>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</si>
  <si>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</si>
  <si>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</si>
  <si>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</si>
  <si>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</si>
  <si>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</si>
  <si>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</si>
  <si>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</si>
  <si>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</si>
  <si>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</si>
  <si>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</si>
  <si>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</si>
  <si>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</si>
  <si>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</si>
  <si>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</si>
  <si>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</si>
  <si>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</si>
  <si>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</si>
  <si>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</si>
  <si>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</si>
  <si>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</si>
  <si>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</si>
  <si>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</si>
  <si>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</si>
  <si>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</si>
  <si>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</si>
  <si>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</si>
  <si>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</si>
  <si>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</si>
  <si>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</si>
  <si>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</si>
  <si>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</si>
  <si>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</si>
  <si>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</si>
  <si>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</si>
  <si>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</si>
  <si>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</si>
  <si>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</si>
  <si>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</si>
  <si>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</si>
  <si>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</si>
  <si>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</si>
  <si>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</si>
  <si>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</si>
  <si>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</si>
  <si>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</si>
  <si>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</si>
  <si>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</si>
  <si>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</si>
  <si>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</si>
  <si>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</si>
  <si>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</si>
  <si>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</si>
  <si>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</si>
  <si>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</si>
  <si>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</si>
  <si>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</si>
  <si>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</si>
  <si>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</si>
  <si>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</si>
  <si>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</si>
  <si>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</si>
  <si>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</si>
  <si>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</si>
  <si>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</si>
  <si>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</si>
  <si>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</si>
  <si>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</si>
  <si>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</si>
  <si>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</si>
  <si>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</si>
  <si>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</si>
  <si>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</si>
  <si>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</si>
  <si>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</si>
  <si>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</si>
  <si>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</si>
  <si>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</si>
  <si>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</si>
  <si>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</si>
  <si>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</si>
  <si>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</si>
  <si>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</si>
  <si>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</si>
  <si>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</si>
  <si>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</si>
  <si>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</si>
  <si>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</si>
  <si>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</si>
  <si>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</si>
  <si>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</si>
  <si>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</si>
  <si>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</si>
  <si>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</si>
  <si>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</si>
  <si>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</si>
  <si>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</si>
  <si>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</si>
  <si>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</si>
  <si>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</si>
  <si>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</si>
  <si>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</si>
  <si>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</si>
  <si>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</si>
  <si>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</si>
  <si>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</si>
  <si>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</si>
  <si>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</si>
  <si>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</si>
  <si>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</si>
  <si>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</si>
  <si>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</si>
  <si>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</si>
  <si>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</si>
  <si>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</si>
  <si>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</si>
  <si>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</si>
  <si>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</si>
  <si>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</si>
  <si>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</si>
  <si>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</si>
  <si>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</si>
  <si>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</si>
  <si>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</si>
  <si>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</si>
  <si>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</si>
  <si>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</si>
  <si>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</si>
  <si>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</si>
  <si>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</si>
  <si>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</si>
  <si>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</si>
  <si>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</si>
  <si>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</si>
  <si>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</si>
  <si>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</si>
  <si>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</si>
  <si>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</si>
  <si>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</si>
  <si>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</si>
  <si>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</si>
  <si>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</si>
  <si>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</si>
  <si>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</si>
  <si>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</si>
  <si>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</si>
  <si>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</si>
  <si>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</si>
  <si>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</si>
  <si>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</si>
  <si>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</si>
  <si>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</si>
  <si>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</si>
  <si>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</si>
  <si>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</si>
  <si>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</si>
  <si>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</si>
  <si>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</si>
  <si>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</si>
  <si>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</si>
  <si>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</si>
  <si>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</si>
  <si>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</si>
  <si>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</si>
  <si>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</si>
  <si>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</si>
  <si>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</si>
  <si>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</si>
  <si>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</si>
  <si>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</si>
  <si>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</si>
  <si>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</si>
  <si>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</si>
  <si>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</si>
  <si>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</si>
  <si>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</si>
  <si>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</si>
  <si>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</si>
  <si>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</si>
  <si>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</si>
  <si>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</si>
  <si>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</si>
  <si>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</si>
  <si>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</si>
  <si>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</si>
  <si>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</si>
  <si>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</si>
  <si>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</si>
  <si>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</si>
  <si>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</si>
  <si>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</si>
  <si>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</si>
  <si>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</si>
  <si>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</si>
  <si>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</si>
  <si>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</si>
  <si>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</si>
  <si>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</si>
  <si>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</si>
  <si>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</si>
  <si>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</si>
  <si>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</si>
  <si>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</si>
  <si>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</si>
  <si>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</si>
  <si>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</si>
  <si>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</si>
  <si>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</si>
  <si>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</si>
  <si>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</si>
  <si>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</si>
  <si>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</si>
  <si>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</si>
  <si>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</si>
  <si>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</si>
  <si>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</si>
  <si>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</si>
  <si>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</si>
  <si>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</si>
  <si>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</si>
  <si>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</si>
  <si>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</si>
  <si>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</si>
  <si>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</si>
  <si>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</si>
  <si>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</si>
  <si>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</si>
  <si>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</si>
  <si>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</si>
  <si>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</si>
  <si>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</si>
  <si>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</si>
  <si>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</si>
  <si>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</si>
  <si>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</si>
  <si>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</si>
  <si>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</si>
  <si>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</si>
  <si>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</si>
  <si>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</si>
  <si>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</si>
  <si>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</si>
  <si>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</si>
  <si>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</si>
  <si>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</si>
  <si>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</si>
  <si>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</si>
  <si>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</si>
  <si>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</si>
  <si>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</si>
  <si>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</si>
  <si>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</si>
  <si>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</si>
  <si>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</si>
  <si>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</si>
  <si>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</si>
  <si>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</si>
  <si>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</si>
  <si>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</si>
  <si>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</si>
  <si>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</si>
  <si>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</si>
  <si>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</si>
  <si>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</si>
  <si>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</si>
  <si>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</si>
  <si>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</si>
  <si>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</si>
  <si>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</si>
  <si>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</si>
  <si>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</si>
  <si>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</si>
  <si>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</si>
  <si>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</si>
  <si>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</si>
  <si>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</si>
  <si>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</si>
  <si>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</si>
  <si>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</si>
  <si>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</si>
  <si>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</si>
  <si>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</si>
  <si>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</si>
  <si>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</si>
  <si>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</si>
  <si>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</si>
  <si>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</si>
  <si>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</si>
  <si>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</si>
  <si>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</si>
  <si>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</si>
  <si>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</si>
  <si>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</si>
  <si>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</si>
  <si>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</si>
  <si>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</si>
  <si>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</si>
  <si>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</si>
  <si>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</si>
  <si>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</si>
  <si>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</si>
  <si>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</si>
  <si>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</si>
  <si>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</si>
  <si>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</si>
  <si>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</si>
  <si>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</si>
  <si>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</si>
  <si>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</si>
  <si>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</si>
  <si>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</si>
  <si>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</si>
  <si>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</si>
  <si>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</si>
  <si>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</si>
  <si>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</si>
  <si>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</si>
  <si>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</si>
  <si>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</si>
  <si>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</si>
  <si>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</si>
  <si>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</si>
  <si>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</si>
  <si>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</si>
  <si>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</si>
  <si>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</si>
  <si>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</si>
  <si>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</si>
  <si>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</si>
  <si>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</si>
  <si>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</si>
  <si>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</si>
  <si>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</si>
  <si>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</si>
  <si>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</si>
  <si>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</si>
  <si>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</si>
  <si>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</si>
  <si>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</si>
  <si>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</si>
  <si>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</si>
  <si>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</si>
  <si>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</si>
  <si>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</si>
  <si>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</si>
  <si>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</si>
  <si>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</si>
  <si>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</si>
  <si>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</si>
  <si>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</si>
  <si>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</si>
  <si>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</si>
  <si>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</si>
  <si>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</si>
  <si>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</si>
  <si>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</si>
  <si>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</si>
  <si>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</si>
  <si>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</si>
  <si>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</si>
  <si>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</si>
  <si>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</si>
  <si>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</si>
  <si>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</si>
  <si>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</si>
  <si>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</si>
  <si>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</si>
  <si>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</si>
  <si>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</si>
  <si>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</si>
  <si>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</si>
  <si>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</si>
  <si>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</si>
  <si>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</si>
  <si>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</si>
  <si>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</si>
  <si>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</si>
  <si>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</si>
  <si>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</si>
  <si>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</si>
  <si>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</si>
  <si>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</si>
  <si>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</si>
  <si>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</si>
  <si>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</si>
  <si>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</si>
  <si>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</si>
  <si>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</si>
  <si>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</si>
  <si>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</si>
  <si>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</si>
  <si>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</si>
  <si>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</si>
  <si>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</si>
  <si>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</si>
  <si>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</si>
  <si>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</si>
  <si>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</si>
  <si>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</si>
  <si>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</si>
  <si>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</si>
  <si>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</si>
  <si>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</si>
  <si>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</si>
  <si>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</si>
  <si>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</si>
  <si>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</si>
  <si>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</si>
  <si>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</si>
  <si>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</si>
  <si>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</si>
  <si>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</si>
  <si>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</si>
  <si>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</si>
  <si>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</si>
  <si>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</si>
  <si>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</si>
  <si>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</si>
  <si>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</si>
  <si>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</si>
  <si>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</si>
  <si>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</si>
  <si>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</si>
  <si>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</si>
  <si>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</si>
  <si>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</si>
  <si>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</si>
  <si>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</si>
  <si>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</si>
  <si>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</si>
  <si>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</si>
  <si>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</si>
  <si>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</si>
  <si>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</si>
  <si>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</si>
  <si>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</si>
  <si>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</si>
  <si>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</si>
  <si>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</si>
  <si>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</si>
  <si>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</si>
  <si>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</si>
  <si>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</si>
  <si>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</si>
  <si>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</si>
  <si>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</si>
  <si>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</si>
  <si>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</si>
  <si>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</si>
  <si>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</si>
  <si>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</si>
  <si>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</si>
  <si>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</si>
  <si>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</si>
  <si>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</si>
  <si>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</si>
  <si>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</si>
  <si>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</si>
  <si>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</si>
  <si>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</si>
  <si>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</si>
  <si>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</si>
  <si>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</si>
  <si>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</si>
  <si>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</si>
  <si>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</si>
  <si>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</si>
  <si>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</si>
  <si>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</si>
  <si>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</si>
  <si>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</si>
  <si>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</si>
  <si>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</si>
  <si>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</si>
  <si>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</si>
  <si>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</si>
  <si>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</si>
  <si>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</si>
  <si>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</si>
  <si>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</si>
  <si>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</si>
  <si>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</si>
  <si>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</si>
  <si>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</si>
  <si>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</si>
  <si>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</si>
  <si>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</si>
  <si>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</si>
  <si>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</si>
  <si>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</si>
  <si>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</si>
  <si>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</si>
  <si>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</si>
  <si>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</si>
  <si>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</si>
  <si>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</si>
  <si>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</si>
  <si>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</si>
  <si>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</si>
  <si>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</si>
  <si>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</si>
  <si>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</si>
  <si>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</si>
  <si>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</si>
  <si>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</si>
  <si>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</si>
  <si>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</si>
  <si>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</si>
  <si>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</si>
  <si>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</si>
  <si>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</si>
  <si>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</si>
  <si>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</si>
  <si>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</si>
  <si>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</si>
  <si>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</si>
  <si>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</si>
  <si>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</si>
  <si>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</si>
  <si>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</si>
  <si>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</si>
  <si>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</si>
  <si>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</si>
  <si>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</si>
  <si>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</si>
  <si>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</si>
  <si>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</si>
  <si>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</si>
  <si>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</si>
  <si>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</si>
  <si>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</si>
  <si>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</si>
  <si>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</si>
  <si>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</si>
  <si>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</si>
  <si>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</si>
  <si>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</si>
  <si>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</si>
  <si>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</si>
  <si>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</si>
  <si>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</si>
  <si>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</si>
  <si>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</si>
  <si>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</si>
  <si>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</si>
  <si>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</si>
  <si>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</si>
  <si>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</si>
  <si>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</si>
  <si>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</si>
  <si>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</si>
  <si>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</si>
  <si>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</si>
  <si>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</si>
  <si>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</si>
  <si>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</si>
  <si>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</si>
  <si>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</si>
  <si>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</si>
  <si>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</si>
  <si>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</si>
  <si>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</si>
  <si>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</si>
  <si>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</si>
  <si>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</si>
  <si>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</si>
  <si>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</si>
  <si>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</si>
  <si>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</si>
  <si>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</si>
  <si>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</si>
  <si>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</si>
  <si>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</si>
  <si>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</si>
  <si>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</si>
  <si>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</si>
  <si>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</si>
  <si>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</si>
  <si>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</si>
  <si>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</si>
  <si>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</si>
  <si>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</si>
  <si>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</si>
  <si>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</si>
  <si>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</si>
  <si>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</si>
  <si>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</si>
  <si>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</si>
  <si>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</si>
  <si>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</si>
  <si>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</si>
  <si>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</si>
  <si>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</si>
  <si>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</si>
  <si>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</si>
  <si>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</si>
  <si>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</si>
  <si>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</si>
  <si>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</si>
  <si>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</si>
  <si>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</si>
  <si>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</si>
  <si>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</si>
  <si>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</si>
  <si>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</si>
  <si>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</si>
  <si>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</si>
  <si>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</si>
  <si>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</si>
  <si>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</si>
  <si>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</si>
  <si>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</si>
  <si>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</si>
  <si>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</si>
  <si>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</si>
  <si>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</si>
  <si>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</si>
  <si>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</si>
  <si>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</si>
  <si>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</si>
  <si>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</si>
  <si>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</si>
  <si>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</si>
  <si>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</si>
  <si>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</si>
  <si>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</si>
  <si>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</si>
  <si>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</si>
  <si>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</si>
  <si>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</si>
  <si>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</si>
  <si>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</si>
  <si>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</si>
  <si>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</si>
  <si>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</si>
  <si>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</si>
  <si>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</si>
  <si>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</si>
  <si>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</si>
  <si>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</si>
  <si>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</si>
  <si>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</si>
  <si>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</si>
  <si>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</si>
  <si>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</si>
  <si>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</si>
  <si>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</si>
  <si>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</si>
  <si>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</si>
  <si>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</si>
  <si>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</si>
  <si>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</si>
  <si>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</si>
  <si>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</si>
  <si>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</si>
  <si>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</si>
  <si>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</si>
  <si>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</si>
  <si>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</si>
  <si>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</si>
  <si>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</si>
  <si>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</si>
  <si>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</si>
  <si>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</si>
  <si>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</si>
  <si>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</si>
  <si>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</si>
  <si>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</si>
  <si>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</si>
  <si>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</si>
  <si>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</si>
  <si>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</si>
  <si>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</si>
  <si>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</si>
  <si>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</si>
  <si>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</si>
  <si>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</si>
  <si>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</si>
  <si>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</si>
  <si>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</si>
  <si>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</si>
  <si>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</si>
  <si>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</si>
  <si>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</si>
  <si>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</si>
  <si>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</si>
  <si>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</si>
  <si>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</si>
  <si>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</si>
  <si>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</si>
  <si>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</si>
  <si>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</si>
  <si>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</si>
  <si>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</si>
  <si>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</si>
  <si>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</si>
  <si>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</si>
  <si>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</si>
  <si>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</si>
  <si>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</si>
  <si>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</si>
  <si>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</si>
  <si>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</si>
  <si>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</si>
  <si>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</si>
  <si>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</si>
  <si>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</si>
  <si>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</si>
  <si>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</si>
  <si>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</si>
  <si>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</si>
  <si>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</si>
  <si>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</si>
  <si>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</si>
  <si>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</si>
  <si>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</si>
  <si>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</si>
  <si>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</si>
  <si>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</si>
  <si>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</si>
  <si>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</si>
  <si>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</si>
  <si>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</si>
  <si>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</si>
  <si>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</si>
  <si>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</si>
  <si>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</si>
  <si>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</si>
  <si>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</si>
  <si>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</si>
  <si>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</si>
  <si>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</si>
  <si>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</si>
  <si>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</si>
  <si>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</si>
  <si>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</si>
  <si>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</si>
  <si>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</si>
  <si>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</si>
  <si>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</si>
  <si>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</si>
  <si>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</si>
  <si>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</si>
  <si>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</si>
  <si>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</si>
  <si>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</si>
  <si>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</si>
  <si>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</si>
  <si>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</si>
  <si>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</si>
  <si>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</si>
  <si>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</si>
  <si>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</si>
  <si>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</si>
  <si>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</si>
  <si>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</si>
  <si>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</si>
  <si>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</si>
  <si>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</si>
  <si>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</si>
  <si>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</si>
  <si>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</si>
  <si>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</si>
  <si>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</si>
  <si>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</si>
  <si>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</si>
  <si>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</si>
  <si>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</si>
  <si>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</si>
  <si>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</si>
  <si>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</si>
  <si>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</si>
  <si>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</si>
  <si>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</si>
  <si>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</si>
  <si>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</si>
  <si>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</si>
  <si>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</si>
  <si>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</si>
  <si>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</si>
  <si>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</si>
  <si>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</si>
  <si>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</si>
  <si>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</si>
  <si>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</si>
  <si>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</si>
  <si>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</si>
  <si>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</si>
  <si>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</si>
  <si>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</si>
  <si>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</si>
  <si>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</si>
  <si>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</si>
  <si>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</si>
  <si>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</si>
  <si>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</si>
  <si>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</si>
  <si>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</si>
  <si>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</si>
  <si>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</si>
  <si>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</si>
  <si>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</si>
  <si>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</si>
  <si>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</si>
  <si>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</si>
  <si>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</si>
  <si>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</si>
  <si>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</si>
  <si>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</si>
  <si>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</si>
  <si>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</si>
  <si>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</si>
  <si>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</si>
  <si>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</si>
  <si>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</si>
  <si>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</si>
  <si>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</si>
  <si>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</si>
  <si>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</si>
  <si>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</si>
  <si>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</si>
  <si>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</si>
  <si>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</si>
  <si>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</si>
  <si>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</si>
  <si>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</si>
  <si>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</si>
  <si>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</si>
  <si>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</si>
  <si>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</si>
  <si>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</si>
  <si>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</si>
  <si>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</si>
  <si>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</si>
  <si>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</si>
  <si>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</si>
  <si>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</si>
  <si>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</si>
  <si>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</si>
  <si>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</si>
  <si>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</si>
  <si>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</si>
  <si>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</si>
  <si>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</si>
  <si>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</si>
  <si>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</si>
  <si>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</si>
  <si>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</si>
  <si>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</si>
  <si>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</si>
  <si>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</si>
  <si>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</si>
  <si>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</si>
  <si>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</si>
  <si>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</si>
  <si>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</si>
  <si>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</si>
  <si>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</si>
  <si>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</si>
  <si>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</si>
  <si>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</si>
  <si>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</si>
  <si>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</si>
  <si>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</si>
  <si>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</si>
  <si>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</si>
  <si>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</si>
  <si>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</si>
  <si>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</si>
  <si>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</si>
  <si>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</si>
  <si>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</si>
  <si>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</si>
  <si>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</si>
  <si>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</si>
  <si>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</si>
  <si>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</si>
  <si>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</si>
  <si>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</si>
  <si>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</si>
  <si>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</si>
  <si>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</si>
  <si>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</si>
  <si>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</si>
  <si>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</si>
  <si>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</si>
  <si>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</si>
  <si>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</si>
  <si>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</si>
  <si>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</si>
  <si>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</si>
  <si>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</si>
  <si>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</si>
  <si>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</si>
  <si>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</si>
  <si>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</si>
  <si>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</si>
  <si>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</si>
  <si>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</si>
  <si>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</si>
  <si>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</si>
  <si>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</si>
  <si>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</si>
  <si>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</si>
  <si>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</si>
  <si>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</si>
  <si>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</si>
  <si>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</si>
  <si>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</si>
  <si>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</si>
  <si>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</si>
  <si>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</si>
  <si>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</si>
  <si>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</si>
  <si>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</si>
  <si>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</si>
  <si>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</si>
  <si>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</si>
  <si>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</si>
  <si>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</si>
  <si>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</si>
  <si>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</si>
  <si>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</si>
  <si>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</si>
  <si>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</si>
  <si>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</si>
  <si>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</si>
  <si>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</si>
  <si>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</si>
  <si>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</si>
  <si>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</si>
  <si>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</si>
  <si>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</si>
  <si>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</si>
  <si>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</si>
  <si>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</si>
  <si>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</si>
  <si>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</si>
  <si>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</si>
  <si>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</si>
  <si>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</si>
  <si>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</si>
  <si>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</si>
  <si>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</si>
  <si>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</si>
  <si>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</si>
  <si>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</si>
  <si>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</si>
  <si>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</si>
  <si>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</si>
  <si>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</si>
  <si>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</si>
  <si>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</si>
  <si>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</si>
  <si>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</si>
  <si>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</si>
  <si>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</si>
  <si>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</si>
  <si>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</si>
  <si>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</si>
  <si>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</si>
  <si>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</si>
  <si>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</si>
  <si>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</si>
  <si>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</si>
  <si>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</si>
  <si>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</si>
  <si>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</si>
  <si>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</si>
  <si>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</si>
  <si>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</si>
  <si>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</si>
  <si>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</si>
  <si>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</si>
  <si>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</si>
  <si>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</si>
  <si>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</si>
  <si>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</si>
  <si>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</si>
  <si>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</si>
  <si>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</si>
  <si>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</si>
  <si>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</si>
  <si>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</si>
  <si>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</si>
  <si>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</si>
  <si>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</si>
  <si>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</si>
  <si>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</si>
  <si>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</si>
  <si>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</si>
  <si>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</si>
  <si>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</si>
  <si>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</si>
  <si>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</si>
  <si>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</si>
  <si>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</si>
  <si>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</si>
  <si>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</si>
  <si>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</si>
  <si>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</si>
  <si>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</si>
  <si>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</si>
  <si>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</si>
  <si>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</si>
  <si>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</si>
  <si>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</si>
  <si>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</si>
  <si>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</si>
  <si>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</si>
  <si>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</si>
  <si>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</si>
  <si>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</si>
  <si>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</si>
  <si>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</si>
  <si>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</si>
  <si>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</si>
  <si>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</si>
  <si>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</si>
  <si>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</si>
  <si>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</si>
  <si>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</si>
  <si>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</si>
  <si>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</si>
  <si>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</si>
  <si>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</si>
  <si>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</si>
  <si>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</si>
  <si>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</si>
  <si>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</si>
  <si>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</si>
  <si>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</si>
  <si>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</si>
  <si>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</si>
  <si>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</si>
  <si>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</si>
  <si>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</si>
  <si>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</si>
  <si>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</si>
  <si>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</si>
  <si>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</si>
  <si>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</si>
  <si>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</si>
  <si>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</si>
  <si>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</si>
  <si>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</si>
  <si>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</si>
  <si>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</si>
  <si>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</si>
  <si>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</si>
  <si>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</si>
  <si>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</si>
  <si>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</si>
  <si>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</si>
  <si>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</si>
  <si>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</si>
  <si>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</si>
  <si>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</si>
  <si>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</si>
  <si>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</si>
  <si>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</si>
  <si>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</si>
  <si>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</si>
  <si>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</si>
  <si>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</si>
  <si>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</si>
  <si>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</si>
  <si>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</si>
  <si>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</si>
  <si>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</si>
  <si>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</si>
  <si>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</si>
  <si>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</si>
  <si>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</si>
  <si>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</si>
  <si>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</si>
  <si>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</si>
  <si>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</si>
  <si>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</si>
  <si>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</si>
  <si>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</si>
  <si>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</si>
  <si>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</si>
  <si>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</si>
  <si>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</si>
  <si>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</si>
  <si>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</si>
  <si>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</si>
  <si>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</si>
  <si>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</si>
  <si>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</si>
  <si>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</si>
  <si>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</si>
  <si>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</si>
  <si>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</si>
  <si>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</si>
  <si>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</si>
  <si>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</si>
  <si>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</si>
  <si>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</si>
  <si>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</si>
  <si>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</si>
  <si>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</si>
  <si>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</si>
  <si>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</si>
  <si>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</si>
  <si>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</si>
  <si>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</si>
  <si>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</si>
  <si>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</si>
  <si>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</si>
  <si>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</si>
  <si>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</si>
  <si>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</si>
  <si>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</si>
  <si>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</si>
  <si>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</si>
  <si>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</si>
  <si>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</si>
  <si>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</si>
  <si>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</si>
  <si>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</si>
  <si>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</si>
  <si>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</si>
  <si>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</si>
  <si>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</si>
  <si>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</si>
  <si>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</si>
  <si>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</si>
  <si>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</si>
  <si>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</si>
  <si>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</si>
  <si>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</si>
  <si>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</si>
  <si>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</si>
  <si>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</si>
  <si>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</si>
  <si>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</si>
  <si>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</si>
  <si>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</si>
  <si>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</si>
  <si>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</si>
  <si>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</si>
  <si>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</si>
  <si>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</si>
  <si>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</si>
  <si>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</si>
  <si>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</si>
  <si>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</si>
  <si>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</si>
  <si>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</si>
  <si>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</si>
  <si>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</si>
  <si>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</si>
  <si>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</si>
  <si>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</si>
  <si>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</si>
  <si>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</si>
  <si>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</si>
  <si>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</si>
  <si>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</si>
  <si>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</si>
  <si>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</si>
  <si>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</si>
  <si>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</si>
  <si>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</si>
  <si>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</si>
  <si>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</si>
  <si>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</si>
  <si>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</si>
  <si>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</si>
  <si>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</si>
  <si>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</si>
  <si>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</si>
  <si>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</si>
  <si>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</si>
  <si>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</si>
  <si>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</si>
  <si>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</si>
  <si>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</si>
  <si>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</si>
  <si>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</si>
  <si>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</si>
  <si>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</si>
  <si>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</si>
  <si>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</si>
  <si>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</si>
  <si>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</si>
  <si>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</si>
  <si>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</si>
  <si>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</si>
  <si>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</si>
  <si>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</si>
  <si>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</si>
  <si>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</si>
  <si>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</si>
  <si>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</si>
  <si>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</si>
  <si>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</si>
  <si>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</si>
  <si>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</si>
  <si>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</si>
  <si>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</si>
  <si>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</si>
  <si>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</si>
  <si>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</si>
  <si>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</si>
  <si>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</si>
  <si>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</si>
  <si>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</si>
  <si>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</si>
  <si>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</si>
  <si>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</si>
  <si>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</si>
  <si>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</si>
  <si>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</si>
  <si>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</si>
  <si>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</si>
  <si>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</si>
  <si>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</si>
  <si>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</si>
  <si>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</si>
  <si>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</si>
  <si>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</si>
  <si>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</si>
  <si>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</si>
  <si>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</si>
  <si>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</si>
  <si>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</si>
  <si>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</si>
  <si>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</si>
  <si>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</si>
  <si>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</si>
  <si>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</si>
  <si>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</si>
  <si>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</si>
  <si>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</si>
  <si>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</si>
  <si>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</si>
  <si>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</si>
  <si>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</si>
  <si>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</si>
  <si>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</si>
  <si>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</si>
  <si>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</si>
  <si>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</si>
  <si>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</si>
  <si>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</si>
  <si>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</si>
  <si>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</si>
  <si>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</si>
  <si>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</si>
  <si>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</si>
  <si>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</si>
  <si>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</si>
  <si>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</si>
  <si>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</si>
  <si>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</si>
  <si>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</si>
  <si>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</si>
  <si>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</si>
  <si>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</si>
  <si>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</si>
  <si>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</si>
  <si>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</si>
  <si>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</si>
  <si>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</si>
  <si>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</si>
  <si>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</si>
  <si>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</si>
  <si>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</si>
  <si>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</si>
  <si>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</si>
  <si>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</si>
  <si>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</si>
  <si>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</si>
  <si>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</si>
  <si>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</si>
  <si>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</si>
  <si>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</si>
  <si>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</si>
  <si>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</si>
  <si>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</si>
  <si>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</si>
  <si>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</si>
  <si>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</si>
  <si>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</si>
  <si>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</si>
  <si>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</si>
  <si>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</si>
  <si>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</si>
  <si>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</si>
  <si>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</si>
  <si>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</si>
  <si>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</si>
  <si>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</si>
  <si>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</si>
  <si>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</si>
  <si>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</si>
  <si>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</si>
  <si>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</si>
  <si>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</si>
  <si>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</si>
  <si>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</si>
  <si>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</si>
  <si>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</si>
  <si>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</si>
  <si>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</si>
  <si>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</si>
  <si>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</si>
  <si>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</si>
  <si>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</si>
  <si>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</si>
  <si>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</si>
  <si>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</si>
  <si>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</si>
  <si>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</si>
  <si>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</si>
  <si>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</si>
  <si>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</si>
  <si>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</si>
  <si>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</si>
  <si>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</si>
  <si>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</si>
  <si>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</si>
  <si>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</si>
  <si>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</si>
  <si>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</si>
  <si>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</si>
  <si>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</si>
  <si>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</si>
  <si>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</si>
  <si>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</si>
  <si>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</si>
  <si>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</si>
  <si>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</si>
  <si>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</si>
  <si>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</si>
  <si>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</si>
  <si>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</si>
  <si>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</si>
  <si>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</si>
  <si>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</si>
  <si>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</si>
  <si>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</si>
  <si>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</si>
  <si>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</si>
  <si>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</si>
  <si>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</si>
  <si>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</si>
  <si>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</si>
  <si>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</si>
  <si>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</si>
  <si>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</si>
  <si>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</si>
  <si>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</si>
  <si>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</si>
  <si>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</si>
  <si>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</si>
  <si>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</si>
  <si>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</si>
  <si>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</si>
  <si>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</si>
  <si>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</si>
  <si>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</si>
  <si>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</si>
  <si>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</si>
  <si>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</si>
  <si>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</si>
  <si>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</si>
  <si>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</si>
  <si>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</si>
  <si>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</si>
  <si>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</si>
  <si>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</si>
  <si>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</si>
  <si>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</si>
  <si>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</si>
  <si>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</si>
  <si>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</si>
  <si>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</si>
  <si>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</si>
  <si>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</si>
  <si>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</si>
  <si>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</si>
  <si>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</si>
  <si>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</si>
  <si>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</si>
  <si>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</si>
  <si>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</si>
  <si>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</si>
  <si>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</si>
  <si>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</si>
  <si>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</si>
  <si>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</si>
  <si>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</si>
  <si>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</si>
  <si>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</si>
  <si>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</si>
  <si>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</si>
  <si>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</si>
  <si>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</si>
  <si>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</si>
  <si>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</si>
  <si>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</si>
  <si>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</si>
  <si>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</si>
  <si>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</si>
  <si>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</si>
  <si>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</si>
  <si>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</si>
  <si>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</si>
  <si>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</si>
  <si>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</si>
  <si>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</si>
  <si>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</si>
  <si>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</si>
  <si>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</si>
  <si>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</si>
  <si>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</si>
  <si>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</si>
  <si>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</si>
  <si>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</si>
  <si>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</si>
  <si>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</si>
  <si>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</si>
  <si>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</si>
  <si>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</si>
  <si>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</si>
  <si>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</si>
  <si>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</si>
  <si>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</si>
  <si>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</si>
  <si>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</si>
  <si>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</si>
  <si>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</si>
  <si>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</si>
  <si>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</si>
  <si>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</si>
  <si>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</si>
  <si>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</si>
  <si>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</si>
  <si>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</si>
  <si>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</si>
  <si>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</si>
  <si>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</si>
  <si>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</si>
  <si>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</si>
  <si>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</si>
  <si>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</si>
  <si>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</si>
  <si>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</si>
  <si>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</si>
  <si>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</si>
  <si>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</si>
  <si>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</si>
  <si>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</si>
  <si>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</si>
  <si>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</si>
  <si>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</si>
  <si>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</si>
  <si>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</si>
  <si>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</si>
  <si>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</si>
  <si>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</si>
  <si>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</si>
  <si>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</si>
  <si>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</si>
  <si>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</si>
  <si>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</si>
  <si>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</si>
  <si>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</si>
  <si>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</si>
  <si>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</si>
  <si>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</si>
  <si>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</si>
  <si>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</si>
  <si>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</si>
  <si>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</si>
  <si>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</si>
  <si>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</si>
  <si>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</si>
  <si>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</si>
  <si>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</si>
  <si>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</si>
  <si>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</si>
  <si>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</si>
  <si>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</si>
  <si>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</si>
  <si>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</si>
  <si>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</si>
  <si>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</si>
  <si>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</si>
  <si>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</si>
  <si>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</si>
  <si>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</si>
  <si>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</si>
  <si>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</si>
  <si>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</si>
  <si>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</si>
  <si>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</si>
  <si>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</si>
  <si>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</si>
  <si>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</si>
  <si>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</si>
  <si>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</si>
  <si>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</si>
  <si>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</si>
  <si>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</si>
  <si>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</si>
  <si>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</si>
  <si>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</si>
  <si>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</si>
  <si>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</si>
  <si>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</si>
  <si>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</si>
  <si>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</si>
  <si>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</si>
  <si>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</si>
  <si>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</si>
  <si>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</si>
  <si>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</si>
  <si>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</si>
  <si>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</si>
  <si>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</si>
  <si>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</si>
  <si>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</si>
  <si>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</si>
  <si>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</si>
  <si>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</si>
  <si>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</si>
  <si>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</si>
  <si>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</si>
  <si>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</si>
  <si>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</si>
  <si>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</si>
  <si>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</si>
  <si>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</si>
  <si>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</si>
  <si>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</si>
  <si>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</si>
  <si>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</si>
  <si>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</si>
  <si>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</si>
  <si>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</si>
  <si>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</si>
  <si>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</si>
  <si>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</si>
  <si>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</si>
  <si>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</si>
  <si>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</si>
  <si>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</si>
  <si>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</si>
  <si>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</si>
  <si>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</si>
  <si>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</si>
  <si>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</si>
  <si>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</si>
  <si>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</si>
  <si>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</si>
  <si>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</si>
  <si>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</si>
  <si>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</si>
  <si>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</si>
  <si>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</si>
  <si>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</si>
  <si>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</si>
  <si>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</si>
  <si>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</si>
  <si>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</si>
  <si>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</si>
  <si>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</si>
  <si>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</si>
  <si>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</si>
  <si>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</si>
  <si>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</si>
  <si>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</si>
  <si>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</si>
  <si>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</si>
  <si>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</si>
  <si>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</si>
  <si>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</si>
  <si>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</si>
  <si>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</si>
  <si>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</si>
  <si>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</si>
  <si>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</si>
  <si>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</si>
  <si>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</si>
  <si>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</si>
  <si>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</si>
  <si>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</si>
  <si>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</si>
  <si>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</si>
  <si>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</si>
  <si>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</si>
  <si>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</si>
  <si>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</si>
  <si>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</si>
  <si>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</si>
  <si>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</si>
  <si>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</si>
  <si>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</si>
  <si>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</si>
  <si>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</si>
  <si>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</si>
  <si>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</si>
  <si>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</si>
  <si>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</si>
  <si>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</si>
  <si>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</si>
  <si>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</si>
  <si>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</si>
  <si>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</si>
  <si>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</si>
  <si>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</si>
  <si>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</si>
  <si>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</si>
  <si>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</si>
  <si>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</si>
  <si>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</si>
  <si>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</si>
  <si>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</si>
  <si>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</si>
  <si>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</si>
  <si>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</si>
  <si>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</si>
  <si>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</si>
  <si>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</si>
  <si>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</si>
  <si>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</si>
  <si>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</si>
  <si>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</si>
  <si>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</si>
  <si>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</si>
  <si>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</si>
  <si>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</si>
  <si>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</si>
  <si>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</si>
  <si>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</si>
  <si>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</si>
  <si>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</si>
  <si>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</si>
  <si>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</si>
  <si>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</si>
  <si>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</si>
  <si>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</si>
  <si>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</si>
  <si>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</si>
  <si>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</si>
  <si>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</si>
  <si>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</si>
  <si>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</si>
  <si>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</si>
  <si>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</si>
  <si>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</si>
  <si>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</si>
  <si>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</si>
  <si>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</si>
  <si>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</si>
  <si>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</si>
  <si>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</si>
  <si>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</si>
  <si>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</si>
  <si>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</si>
  <si>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</si>
  <si>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</si>
  <si>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</si>
  <si>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</si>
  <si>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</si>
  <si>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</si>
  <si>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</si>
  <si>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</si>
  <si>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</si>
  <si>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</si>
  <si>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</si>
  <si>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</si>
  <si>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</si>
  <si>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</si>
  <si>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</si>
  <si>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</si>
  <si>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</si>
  <si>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</si>
  <si>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</si>
  <si>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</si>
  <si>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</si>
  <si>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</si>
  <si>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</si>
  <si>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</si>
  <si>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</si>
  <si>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</si>
  <si>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</si>
  <si>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</si>
  <si>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</si>
  <si>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</si>
  <si>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</si>
  <si>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</si>
  <si>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</si>
  <si>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</si>
  <si>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</si>
  <si>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</si>
  <si>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</si>
  <si>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</si>
  <si>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</si>
  <si>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</si>
  <si>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</si>
  <si>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</si>
  <si>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</si>
  <si>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</si>
  <si>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</si>
  <si>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</si>
  <si>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</si>
  <si>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</si>
  <si>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</si>
  <si>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</si>
  <si>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</si>
  <si>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</si>
  <si>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</si>
  <si>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</si>
  <si>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</si>
  <si>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</si>
  <si>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</si>
  <si>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</si>
  <si>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</si>
  <si>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</si>
  <si>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</si>
  <si>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</si>
  <si>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</si>
  <si>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</si>
  <si>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</si>
  <si>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</si>
  <si>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</si>
  <si>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</si>
  <si>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</si>
  <si>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</si>
  <si>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</si>
  <si>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</si>
  <si>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</si>
  <si>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</si>
  <si>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</si>
  <si>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</si>
  <si>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</si>
  <si>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</si>
  <si>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</si>
  <si>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</si>
  <si>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</si>
  <si>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</si>
  <si>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</si>
  <si>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</si>
  <si>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</si>
  <si>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</si>
  <si>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</si>
  <si>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</si>
  <si>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</si>
  <si>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</si>
  <si>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</si>
  <si>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</si>
  <si>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</si>
  <si>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</si>
  <si>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</si>
  <si>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</si>
  <si>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</si>
  <si>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</si>
  <si>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</si>
  <si>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</si>
  <si>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</si>
  <si>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</si>
  <si>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</si>
  <si>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</si>
  <si>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</si>
  <si>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</si>
  <si>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</si>
  <si>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</si>
  <si>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</si>
  <si>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</si>
  <si>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</si>
  <si>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</si>
  <si>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</si>
  <si>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</si>
  <si>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</si>
  <si>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</si>
  <si>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</si>
  <si>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</si>
  <si>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</si>
  <si>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</si>
  <si>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</si>
  <si>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</si>
  <si>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</si>
  <si>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</si>
  <si>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</si>
  <si>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</si>
  <si>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</si>
  <si>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</si>
  <si>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</si>
  <si>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</si>
  <si>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</si>
  <si>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</si>
  <si>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</si>
  <si>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</si>
  <si>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</si>
  <si>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</si>
  <si>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</si>
  <si>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</si>
  <si>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</si>
  <si>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</si>
  <si>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</si>
  <si>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</si>
  <si>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</si>
  <si>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</si>
  <si>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</si>
  <si>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</si>
  <si>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</si>
  <si>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</si>
  <si>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</si>
  <si>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</si>
  <si>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</si>
  <si>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</si>
  <si>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</si>
  <si>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</si>
  <si>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</si>
  <si>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</si>
  <si>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</si>
  <si>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</si>
  <si>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</si>
  <si>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</si>
  <si>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</si>
  <si>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</si>
  <si>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</si>
  <si>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</si>
  <si>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</si>
  <si>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</si>
  <si>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</si>
  <si>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</si>
  <si>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</si>
  <si>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</si>
  <si>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</si>
  <si>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</si>
  <si>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</si>
  <si>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</si>
  <si>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</si>
  <si>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</si>
  <si>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</si>
  <si>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</si>
  <si>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</si>
  <si>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</si>
  <si>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</si>
  <si>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</si>
  <si>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</si>
  <si>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</si>
  <si>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</si>
  <si>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</si>
  <si>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</si>
  <si>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</si>
  <si>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</si>
  <si>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</si>
  <si>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</si>
  <si>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</si>
  <si>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</si>
  <si>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</si>
  <si>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</si>
  <si>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</si>
  <si>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</si>
  <si>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</si>
  <si>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</si>
  <si>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</si>
  <si>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</si>
  <si>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</si>
  <si>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</si>
  <si>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</si>
  <si>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</si>
  <si>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</si>
  <si>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</si>
  <si>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</si>
  <si>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</si>
  <si>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</si>
  <si>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</si>
  <si>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</si>
  <si>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</si>
  <si>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</si>
  <si>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</si>
  <si>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</si>
  <si>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</si>
  <si>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</si>
  <si>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</si>
  <si>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</si>
  <si>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</si>
  <si>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</si>
  <si>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</si>
  <si>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</si>
  <si>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</si>
  <si>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</si>
  <si>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</si>
  <si>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</si>
  <si>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</si>
  <si>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</si>
  <si>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</si>
  <si>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</si>
  <si>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</si>
  <si>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</si>
  <si>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</si>
  <si>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</si>
  <si>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</si>
  <si>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</si>
  <si>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</si>
  <si>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</si>
  <si>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</si>
  <si>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</si>
  <si>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</si>
  <si>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</si>
  <si>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</si>
  <si>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</si>
  <si>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</si>
  <si>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</si>
  <si>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</si>
  <si>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</si>
  <si>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</si>
  <si>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</si>
  <si>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</si>
  <si>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</si>
  <si>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</si>
  <si>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</si>
  <si>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</si>
  <si>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</si>
  <si>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</si>
  <si>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</si>
  <si>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</si>
  <si>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</si>
  <si>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</si>
  <si>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</si>
  <si>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</si>
  <si>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</si>
  <si>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</si>
  <si>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</si>
  <si>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</si>
  <si>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</si>
  <si>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</si>
  <si>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</si>
  <si>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</si>
  <si>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</si>
  <si>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</si>
  <si>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</si>
  <si>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</si>
  <si>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</si>
  <si>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</si>
  <si>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</si>
  <si>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</si>
  <si>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</si>
  <si>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</si>
  <si>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</si>
  <si>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</si>
  <si>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</si>
  <si>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</si>
  <si>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</si>
  <si>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</si>
  <si>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</si>
  <si>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</si>
  <si>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</si>
  <si>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</si>
  <si>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</si>
  <si>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</si>
  <si>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</si>
  <si>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</si>
  <si>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</si>
  <si>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</si>
  <si>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</si>
  <si>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</si>
  <si>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</si>
  <si>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</si>
  <si>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</si>
  <si>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</si>
  <si>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</si>
  <si>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</si>
  <si>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</si>
  <si>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</si>
  <si>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</si>
  <si>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</si>
  <si>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</si>
  <si>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</si>
  <si>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</si>
  <si>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</si>
  <si>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</si>
  <si>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</si>
  <si>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</si>
  <si>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</si>
  <si>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</si>
  <si>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</si>
  <si>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</si>
  <si>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</si>
  <si>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</si>
  <si>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</si>
  <si>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</si>
  <si>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</si>
  <si>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</si>
  <si>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</si>
  <si>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</si>
  <si>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</si>
  <si>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</si>
  <si>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</si>
  <si>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</si>
  <si>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</si>
  <si>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</si>
  <si>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</si>
  <si>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</si>
  <si>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</si>
  <si>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</si>
  <si>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</si>
  <si>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</si>
  <si>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</si>
  <si>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</si>
  <si>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</si>
  <si>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</si>
  <si>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</si>
  <si>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</si>
  <si>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</si>
  <si>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</si>
  <si>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</si>
  <si>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</si>
  <si>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</si>
  <si>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</si>
  <si>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</si>
  <si>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</si>
  <si>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</si>
  <si>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</si>
  <si>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</si>
  <si>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</si>
  <si>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</si>
  <si>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</si>
  <si>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</si>
  <si>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</si>
  <si>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</si>
  <si>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</si>
  <si>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</si>
  <si>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</si>
  <si>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</si>
  <si>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</si>
  <si>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</si>
  <si>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</si>
  <si>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</si>
  <si>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</si>
  <si>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</si>
  <si>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</si>
  <si>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</si>
  <si>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</si>
  <si>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</si>
  <si>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</si>
  <si>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</si>
  <si>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</si>
  <si>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</si>
  <si>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</si>
  <si>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</si>
  <si>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</si>
  <si>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</si>
  <si>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</si>
  <si>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</si>
  <si>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</si>
  <si>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</si>
  <si>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</si>
  <si>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</si>
  <si>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</si>
  <si>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</si>
  <si>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</si>
  <si>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</si>
  <si>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</si>
  <si>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</si>
  <si>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</si>
  <si>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</si>
  <si>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</si>
  <si>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</si>
  <si>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</si>
  <si>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</si>
  <si>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</si>
  <si>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</si>
  <si>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</si>
  <si>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</si>
  <si>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</si>
  <si>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</si>
  <si>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</si>
  <si>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</si>
  <si>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</si>
  <si>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</si>
  <si>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</si>
  <si>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</si>
  <si>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</si>
  <si>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</si>
  <si>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</si>
  <si>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</si>
  <si>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</si>
  <si>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</si>
  <si>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</si>
  <si>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</si>
  <si>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</si>
  <si>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</si>
  <si>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</si>
  <si>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</si>
  <si>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</si>
  <si>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</si>
  <si>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</si>
  <si>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</si>
  <si>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</si>
  <si>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</si>
  <si>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</si>
  <si>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</si>
  <si>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</si>
  <si>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</si>
  <si>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</si>
  <si>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</si>
  <si>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</si>
  <si>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</si>
  <si>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</si>
  <si>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</si>
  <si>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</si>
  <si>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</si>
  <si>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</si>
  <si>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</si>
  <si>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</si>
  <si>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</si>
  <si>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</si>
  <si>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</si>
  <si>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</si>
  <si>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</si>
  <si>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</si>
  <si>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</si>
  <si>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</si>
  <si>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</si>
  <si>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</si>
  <si>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</si>
  <si>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</si>
  <si>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</si>
  <si>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</si>
  <si>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</si>
  <si>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</si>
  <si>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</si>
  <si>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</si>
  <si>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</si>
  <si>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</si>
  <si>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</si>
  <si>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</si>
  <si>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</si>
  <si>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</si>
  <si>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</si>
  <si>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</si>
  <si>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</si>
  <si>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</si>
  <si>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</si>
  <si>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</si>
  <si>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</si>
  <si>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</si>
  <si>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</si>
  <si>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</si>
  <si>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</si>
  <si>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</si>
  <si>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</si>
  <si>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</si>
  <si>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</si>
  <si>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</si>
  <si>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</si>
  <si>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</si>
  <si>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</si>
  <si>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</si>
  <si>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</si>
  <si>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</si>
  <si>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</si>
  <si>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</si>
  <si>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</si>
  <si>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</si>
  <si>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</si>
  <si>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</si>
  <si>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</si>
  <si>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</si>
  <si>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</si>
  <si>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</si>
  <si>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</si>
  <si>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</si>
  <si>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</si>
  <si>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</si>
  <si>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</si>
  <si>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</si>
  <si>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</si>
  <si>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</si>
  <si>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</si>
  <si>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</si>
  <si>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</si>
  <si>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</si>
  <si>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</si>
  <si>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</si>
  <si>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</si>
  <si>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</si>
  <si>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</si>
  <si>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</si>
  <si>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</si>
  <si>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</si>
  <si>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</si>
  <si>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</si>
  <si>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</si>
  <si>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</si>
  <si>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</si>
  <si>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</si>
  <si>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</si>
  <si>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</si>
  <si>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</si>
  <si>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</si>
  <si>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</si>
  <si>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</si>
  <si>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</si>
  <si>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</si>
  <si>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</si>
  <si>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</si>
  <si>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</si>
  <si>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</si>
  <si>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</si>
  <si>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</si>
  <si>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</si>
  <si>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</si>
  <si>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</si>
  <si>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</si>
  <si>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</si>
  <si>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</si>
  <si>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</si>
  <si>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</si>
  <si>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</si>
  <si>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</si>
  <si>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</si>
  <si>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</si>
  <si>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</si>
  <si>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</si>
  <si>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</si>
  <si>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</si>
  <si>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</si>
  <si>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</si>
  <si>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</si>
  <si>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</si>
  <si>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</si>
  <si>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</si>
  <si>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</si>
  <si>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</si>
  <si>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</si>
  <si>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</si>
  <si>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</si>
  <si>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</si>
  <si>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</si>
  <si>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</si>
  <si>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</si>
  <si>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</si>
  <si>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</si>
  <si>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</si>
  <si>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</si>
  <si>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</si>
  <si>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</si>
  <si>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</si>
  <si>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</si>
  <si>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</si>
  <si>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</si>
  <si>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</si>
  <si>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</si>
  <si>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</si>
  <si>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</si>
  <si>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</si>
  <si>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</si>
  <si>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</si>
  <si>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</si>
  <si>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</si>
  <si>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</si>
  <si>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</si>
  <si>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</si>
  <si>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</si>
  <si>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</si>
  <si>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</si>
  <si>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</si>
  <si>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</si>
  <si>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</si>
  <si>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</si>
  <si>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</si>
  <si>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</si>
  <si>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</si>
  <si>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</si>
  <si>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</si>
  <si>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</si>
  <si>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</si>
  <si>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</si>
  <si>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</si>
  <si>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</si>
  <si>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</si>
  <si>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</si>
  <si>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</si>
  <si>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</si>
  <si>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</si>
  <si>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</si>
  <si>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</si>
  <si>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</si>
  <si>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</si>
  <si>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</si>
  <si>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</si>
  <si>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</si>
  <si>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</si>
  <si>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</si>
  <si>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</si>
  <si>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</si>
  <si>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</si>
  <si>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</si>
  <si>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</si>
  <si>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</si>
  <si>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</si>
  <si>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</si>
  <si>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</si>
  <si>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</si>
  <si>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</si>
  <si>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</si>
  <si>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</si>
  <si>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</si>
  <si>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</si>
  <si>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</si>
  <si>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</si>
  <si>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</si>
  <si>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</si>
  <si>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</si>
  <si>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</si>
  <si>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</si>
  <si>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</si>
  <si>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</si>
  <si>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</si>
  <si>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</si>
  <si>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</si>
  <si>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</si>
  <si>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</si>
  <si>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</si>
  <si>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</si>
  <si>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</si>
  <si>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</si>
  <si>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</si>
  <si>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</si>
  <si>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</si>
  <si>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</si>
  <si>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</si>
  <si>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</si>
  <si>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</si>
  <si>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</si>
  <si>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</si>
  <si>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</si>
  <si>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</si>
  <si>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</si>
  <si>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</si>
  <si>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</si>
  <si>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</si>
  <si>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</si>
  <si>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</si>
  <si>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</si>
  <si>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</si>
  <si>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</si>
  <si>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</si>
  <si>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</si>
  <si>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</si>
  <si>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</si>
  <si>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</si>
  <si>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</si>
  <si>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</si>
  <si>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</si>
  <si>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</si>
  <si>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</si>
  <si>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</si>
  <si>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</si>
  <si>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</si>
  <si>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</si>
  <si>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</si>
  <si>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</si>
  <si>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</si>
  <si>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</si>
  <si>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</si>
  <si>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</si>
  <si>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</si>
  <si>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</si>
  <si>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</si>
  <si>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</si>
  <si>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</si>
  <si>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</si>
  <si>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</si>
  <si>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</si>
  <si>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</si>
  <si>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</si>
  <si>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</si>
  <si>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</si>
  <si>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</si>
  <si>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</si>
  <si>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</si>
  <si>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</si>
  <si>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</si>
  <si>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</si>
  <si>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</si>
  <si>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</si>
  <si>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</si>
  <si>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</si>
  <si>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</si>
  <si>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</si>
  <si>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</si>
  <si>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</si>
  <si>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</si>
  <si>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</si>
  <si>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</si>
  <si>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</si>
  <si>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</si>
  <si>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</si>
  <si>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</si>
  <si>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</si>
  <si>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</si>
  <si>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</si>
  <si>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</si>
  <si>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</si>
  <si>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</si>
  <si>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</si>
  <si>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</si>
  <si>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</si>
  <si>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</si>
  <si>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</si>
  <si>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</si>
  <si>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</si>
  <si>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</si>
  <si>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</si>
  <si>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</si>
  <si>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</si>
  <si>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</si>
  <si>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</si>
  <si>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</si>
  <si>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</si>
  <si>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</si>
  <si>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</si>
  <si>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</si>
  <si>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</si>
  <si>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</si>
  <si>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</si>
  <si>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</si>
  <si>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</si>
  <si>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</si>
  <si>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</si>
  <si>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</si>
  <si>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</si>
  <si>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</si>
  <si>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</si>
  <si>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</si>
  <si>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</si>
  <si>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</si>
  <si>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</si>
  <si>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</si>
  <si>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</si>
  <si>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</si>
  <si>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</si>
  <si>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</si>
  <si>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</si>
  <si>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</si>
  <si>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</si>
  <si>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</si>
  <si>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</si>
  <si>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</si>
  <si>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</si>
  <si>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</si>
  <si>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</si>
  <si>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</si>
  <si>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</si>
  <si>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</si>
  <si>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</si>
  <si>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</si>
  <si>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</si>
  <si>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</si>
  <si>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</si>
  <si>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</si>
  <si>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</si>
  <si>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</si>
  <si>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</si>
  <si>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</si>
  <si>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</si>
  <si>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</si>
  <si>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</si>
  <si>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</si>
  <si>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</si>
  <si>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</si>
  <si>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</si>
  <si>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</si>
  <si>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</si>
  <si>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</si>
  <si>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</si>
  <si>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</si>
  <si>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</si>
  <si>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</si>
  <si>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</si>
  <si>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</si>
  <si>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</si>
  <si>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</si>
  <si>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</si>
  <si>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</si>
  <si>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</si>
  <si>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</si>
  <si>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</si>
  <si>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</si>
  <si>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</si>
  <si>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</si>
  <si>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</si>
  <si>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</si>
  <si>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</si>
  <si>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</si>
  <si>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</si>
  <si>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</si>
  <si>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</si>
  <si>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</si>
  <si>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</si>
  <si>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</si>
  <si>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</si>
  <si>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</si>
  <si>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</si>
  <si>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</si>
  <si>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</si>
  <si>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</si>
  <si>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</si>
  <si>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</si>
  <si>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</si>
  <si>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</si>
  <si>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</si>
  <si>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</si>
  <si>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</si>
  <si>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</si>
  <si>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</si>
  <si>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</si>
  <si>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</si>
  <si>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</si>
  <si>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</si>
  <si>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</si>
  <si>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</si>
  <si>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</si>
  <si>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</si>
  <si>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</si>
  <si>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</si>
  <si>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</si>
  <si>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</si>
  <si>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</si>
  <si>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</si>
  <si>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</si>
  <si>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</si>
  <si>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</si>
  <si>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</si>
  <si>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</si>
  <si>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</si>
  <si>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</si>
  <si>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</si>
  <si>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</si>
  <si>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</si>
  <si>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</si>
  <si>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</si>
  <si>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</si>
  <si>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</si>
  <si>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</si>
  <si>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</si>
  <si>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</si>
  <si>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</si>
  <si>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</si>
  <si>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</si>
  <si>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</si>
  <si>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</si>
  <si>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</si>
  <si>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</si>
  <si>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</si>
  <si>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</si>
  <si>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</si>
  <si>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</si>
  <si>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</si>
  <si>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</si>
  <si>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</si>
  <si>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</si>
  <si>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</si>
  <si>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</si>
  <si>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</si>
  <si>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</si>
  <si>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</si>
  <si>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</si>
  <si>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</si>
  <si>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</si>
  <si>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</si>
  <si>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</si>
  <si>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</si>
  <si>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</si>
  <si>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</si>
  <si>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</si>
  <si>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</si>
  <si>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</si>
  <si>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</si>
  <si>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</si>
  <si>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</si>
  <si>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</si>
  <si>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</si>
  <si>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</si>
  <si>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</si>
  <si>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</si>
  <si>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</si>
  <si>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</si>
  <si>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</si>
  <si>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</si>
  <si>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</si>
  <si>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</si>
  <si>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</si>
  <si>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</si>
  <si>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</si>
  <si>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</si>
  <si>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</si>
  <si>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</si>
  <si>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</si>
  <si>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</si>
  <si>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</si>
  <si>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</si>
  <si>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</si>
  <si>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</si>
  <si>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</si>
  <si>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</si>
  <si>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</si>
  <si>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</si>
  <si>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</si>
  <si>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</si>
  <si>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</si>
  <si>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</si>
  <si>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</si>
  <si>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</si>
  <si>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</si>
  <si>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</si>
  <si>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</si>
  <si>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</si>
  <si>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</si>
  <si>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</si>
  <si>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</si>
  <si>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</si>
  <si>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</si>
  <si>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</si>
  <si>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</si>
  <si>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</si>
  <si>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</si>
  <si>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</si>
  <si>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</si>
  <si>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</si>
  <si>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</si>
  <si>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</si>
  <si>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</si>
  <si>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</si>
  <si>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</si>
  <si>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</si>
  <si>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</si>
  <si>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</si>
  <si>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</si>
  <si>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</si>
  <si>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</si>
  <si>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</si>
  <si>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</si>
  <si>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</si>
  <si>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</si>
  <si>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</si>
  <si>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</si>
  <si>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</si>
  <si>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</si>
  <si>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</si>
  <si>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</si>
  <si>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</si>
  <si>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</si>
  <si>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</si>
  <si>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</si>
  <si>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</si>
  <si>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</si>
  <si>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</si>
  <si>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</si>
  <si>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</si>
  <si>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</si>
  <si>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</si>
  <si>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</si>
  <si>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</si>
  <si>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</si>
  <si>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</si>
  <si>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</si>
  <si>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</si>
  <si>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</si>
  <si>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</si>
  <si>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</si>
  <si>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</si>
  <si>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</si>
  <si>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</si>
  <si>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</si>
  <si>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</si>
  <si>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</si>
  <si>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</si>
  <si>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</si>
  <si>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</si>
  <si>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</si>
  <si>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</si>
  <si>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</si>
  <si>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</si>
  <si>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</si>
  <si>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</si>
  <si>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</si>
  <si>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</si>
  <si>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</si>
  <si>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</si>
  <si>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</si>
  <si>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</si>
  <si>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</si>
  <si>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</si>
  <si>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</si>
  <si>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</si>
  <si>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</si>
  <si>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</si>
  <si>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</si>
  <si>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</si>
  <si>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</si>
  <si>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</si>
  <si>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</si>
  <si>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</si>
  <si>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</si>
  <si>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</si>
  <si>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</si>
  <si>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</si>
  <si>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</si>
  <si>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</si>
  <si>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</si>
  <si>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</si>
  <si>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</si>
  <si>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</si>
  <si>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</si>
  <si>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</si>
  <si>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</si>
  <si>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</si>
  <si>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</si>
  <si>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</si>
  <si>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</si>
  <si>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</si>
  <si>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</si>
  <si>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</si>
  <si>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</si>
  <si>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</si>
  <si>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</si>
  <si>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</si>
  <si>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</si>
  <si>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</si>
  <si>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</si>
  <si>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</si>
  <si>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</si>
  <si>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</si>
  <si>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</si>
  <si>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</si>
  <si>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</si>
  <si>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</si>
  <si>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</si>
  <si>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</si>
  <si>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</si>
  <si>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</si>
  <si>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</si>
  <si>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</si>
  <si>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</si>
  <si>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</si>
  <si>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</si>
  <si>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</si>
  <si>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</si>
  <si>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</si>
  <si>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</si>
  <si>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</si>
  <si>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</si>
  <si>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</si>
  <si>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</si>
  <si>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</si>
  <si>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</si>
  <si>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</si>
  <si>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</si>
  <si>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</si>
  <si>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</si>
  <si>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</si>
  <si>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</si>
  <si>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</si>
  <si>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</si>
  <si>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</si>
  <si>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</si>
  <si>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</si>
  <si>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</si>
  <si>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</si>
  <si>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</si>
  <si>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</si>
  <si>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</si>
  <si>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</si>
  <si>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</si>
  <si>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</si>
  <si>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</si>
  <si>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</si>
  <si>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</si>
  <si>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</si>
  <si>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</si>
  <si>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</si>
  <si>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</si>
  <si>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</si>
  <si>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</si>
  <si>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</si>
  <si>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</si>
  <si>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</si>
  <si>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</si>
  <si>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</si>
  <si>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</si>
  <si>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</si>
  <si>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</si>
  <si>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</si>
  <si>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</si>
  <si>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</si>
  <si>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</si>
  <si>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</si>
  <si>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</si>
  <si>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</si>
  <si>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</si>
  <si>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</si>
  <si>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</si>
  <si>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</si>
  <si>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</si>
  <si>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</si>
  <si>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</si>
  <si>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</si>
  <si>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</si>
  <si>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</si>
  <si>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</si>
  <si>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</si>
  <si>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</si>
  <si>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</si>
  <si>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</si>
  <si>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</si>
  <si>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</si>
  <si>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</si>
  <si>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</si>
  <si>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</si>
  <si>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</si>
  <si>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</si>
  <si>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</si>
  <si>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</si>
  <si>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</si>
  <si>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</si>
  <si>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</si>
  <si>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</si>
  <si>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</si>
  <si>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</si>
  <si>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</si>
  <si>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</si>
  <si>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</si>
  <si>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</si>
  <si>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</si>
  <si>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</si>
  <si>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</si>
  <si>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</si>
  <si>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</si>
  <si>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</si>
  <si>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</si>
  <si>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</si>
  <si>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</si>
  <si>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</si>
  <si>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</si>
  <si>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</si>
  <si>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</si>
  <si>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</si>
  <si>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</si>
  <si>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</si>
  <si>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</si>
  <si>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</si>
  <si>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</si>
  <si>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</si>
  <si>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</si>
  <si>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</si>
  <si>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</si>
  <si>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</si>
  <si>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</si>
  <si>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</si>
  <si>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</si>
  <si>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</si>
  <si>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</si>
  <si>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</si>
  <si>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</si>
  <si>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</si>
  <si>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</si>
  <si>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</si>
  <si>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</si>
  <si>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</si>
  <si>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</si>
  <si>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</si>
  <si>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</si>
  <si>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</si>
  <si>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</si>
  <si>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</si>
  <si>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</si>
  <si>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</si>
  <si>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</si>
  <si>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</si>
  <si>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</si>
  <si>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</si>
  <si>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</si>
  <si>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</si>
  <si>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</si>
  <si>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</si>
  <si>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</si>
  <si>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</si>
  <si>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</si>
  <si>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</si>
  <si>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</si>
  <si>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</si>
  <si>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</si>
  <si>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</si>
  <si>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</si>
  <si>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</si>
  <si>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</si>
  <si>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</si>
  <si>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</si>
  <si>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</si>
  <si>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</si>
  <si>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</si>
  <si>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</si>
  <si>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</si>
  <si>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</si>
  <si>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</si>
  <si>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</si>
  <si>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</si>
  <si>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</si>
  <si>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</si>
  <si>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</si>
  <si>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</si>
  <si>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</si>
  <si>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</si>
  <si>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</si>
  <si>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</si>
  <si>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</si>
  <si>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</si>
  <si>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</si>
  <si>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</si>
  <si>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</si>
  <si>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</si>
  <si>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</si>
  <si>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</si>
  <si>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</si>
  <si>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</si>
  <si>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</si>
  <si>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</si>
  <si>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</si>
  <si>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</si>
  <si>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</si>
  <si>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</si>
  <si>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</si>
  <si>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</si>
  <si>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</si>
  <si>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</si>
  <si>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</si>
  <si>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</si>
  <si>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</si>
  <si>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</si>
  <si>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</si>
  <si>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</si>
  <si>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</si>
  <si>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</si>
  <si>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</si>
  <si>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</si>
  <si>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</si>
  <si>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</si>
  <si>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</si>
  <si>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</si>
  <si>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</si>
  <si>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</si>
  <si>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</si>
  <si>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</si>
  <si>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</si>
  <si>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</si>
  <si>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</si>
  <si>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</si>
  <si>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</si>
  <si>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</si>
  <si>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</si>
  <si>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</si>
  <si>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</si>
  <si>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</si>
  <si>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</si>
  <si>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</si>
  <si>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</si>
  <si>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</si>
  <si>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</si>
  <si>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</si>
  <si>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</si>
  <si>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</si>
  <si>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</si>
  <si>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</si>
  <si>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</si>
  <si>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</si>
  <si>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</si>
  <si>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</si>
  <si>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</si>
  <si>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</si>
  <si>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</si>
  <si>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</si>
  <si>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</si>
  <si>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</si>
  <si>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</si>
  <si>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</si>
  <si>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</si>
  <si>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</si>
  <si>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</si>
  <si>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</si>
  <si>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</si>
  <si>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</si>
  <si>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</si>
  <si>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</si>
  <si>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</si>
  <si>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</si>
  <si>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</si>
  <si>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</si>
  <si>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</si>
  <si>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</si>
  <si>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</si>
  <si>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</si>
  <si>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</si>
  <si>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</si>
  <si>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</si>
  <si>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</si>
  <si>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</si>
  <si>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</si>
  <si>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</si>
  <si>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</si>
  <si>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</si>
  <si>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</si>
  <si>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</si>
  <si>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</si>
  <si>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</si>
  <si>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</si>
  <si>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</si>
  <si>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</si>
  <si>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</si>
  <si>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</si>
  <si>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</si>
  <si>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</si>
  <si>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</si>
  <si>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</si>
  <si>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</si>
  <si>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</si>
  <si>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</si>
  <si>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</si>
  <si>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</si>
  <si>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</si>
  <si>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</si>
  <si>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</si>
  <si>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</si>
  <si>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</si>
  <si>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</si>
  <si>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</si>
  <si>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</si>
  <si>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</si>
  <si>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</si>
  <si>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</si>
  <si>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</si>
  <si>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</si>
  <si>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</si>
  <si>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</si>
  <si>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</si>
  <si>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</si>
  <si>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</si>
  <si>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</si>
  <si>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</si>
  <si>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</si>
  <si>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</si>
  <si>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</si>
  <si>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</si>
  <si>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</si>
  <si>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</si>
  <si>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</si>
  <si>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</si>
  <si>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</si>
  <si>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</si>
  <si>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</si>
  <si>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</si>
  <si>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</si>
  <si>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</si>
  <si>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</si>
  <si>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</si>
  <si>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</si>
  <si>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</si>
  <si>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</si>
  <si>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</si>
  <si>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</si>
  <si>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</si>
  <si>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</si>
  <si>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</si>
  <si>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</si>
  <si>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</si>
  <si>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</si>
  <si>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</si>
  <si>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</si>
  <si>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</si>
  <si>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</si>
  <si>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</si>
  <si>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</si>
  <si>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</si>
  <si>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</si>
  <si>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</si>
  <si>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</si>
  <si>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</si>
  <si>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</si>
  <si>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</si>
  <si>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</si>
  <si>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</si>
  <si>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</si>
  <si>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</si>
  <si>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</si>
  <si>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</si>
  <si>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</si>
  <si>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</si>
  <si>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</si>
  <si>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</si>
  <si>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</si>
  <si>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</si>
  <si>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</si>
  <si>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</si>
  <si>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</si>
  <si>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</si>
  <si>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</si>
  <si>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</si>
  <si>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</si>
  <si>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</si>
  <si>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</si>
  <si>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</si>
  <si>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</si>
  <si>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</si>
  <si>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</si>
  <si>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</si>
  <si>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</si>
  <si>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</si>
  <si>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</si>
  <si>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</si>
  <si>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</si>
  <si>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</si>
  <si>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</si>
  <si>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</si>
  <si>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</si>
  <si>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</si>
  <si>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</si>
  <si>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</si>
  <si>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</si>
  <si>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</si>
  <si>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</si>
  <si>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</si>
  <si>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</si>
  <si>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</si>
  <si>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</si>
  <si>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</si>
  <si>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</si>
  <si>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</si>
  <si>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</si>
  <si>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</si>
  <si>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</si>
  <si>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</si>
  <si>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</si>
  <si>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</si>
  <si>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</si>
  <si>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</si>
  <si>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</si>
  <si>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</si>
  <si>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</si>
  <si>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</si>
  <si>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</si>
  <si>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</si>
  <si>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</si>
  <si>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</si>
  <si>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</si>
  <si>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</si>
  <si>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</si>
  <si>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</si>
  <si>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</si>
  <si>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</si>
  <si>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</si>
  <si>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</si>
  <si>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</si>
  <si>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</si>
  <si>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</si>
  <si>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</si>
  <si>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</si>
  <si>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</si>
  <si>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</si>
  <si>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</si>
  <si>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</si>
  <si>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</si>
  <si>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</si>
  <si>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</si>
  <si>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</si>
  <si>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</si>
  <si>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</si>
  <si>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</si>
  <si>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</si>
  <si>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</si>
  <si>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</si>
  <si>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</si>
  <si>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</si>
  <si>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</si>
  <si>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</si>
  <si>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</si>
  <si>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</si>
  <si>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</si>
  <si>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</si>
  <si>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</si>
  <si>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</si>
  <si>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</si>
  <si>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</si>
  <si>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</si>
  <si>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</si>
  <si>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</si>
  <si>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</si>
  <si>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</si>
  <si>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</si>
  <si>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</si>
  <si>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</si>
  <si>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</si>
  <si>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</si>
  <si>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</si>
  <si>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</si>
  <si>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</si>
  <si>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</si>
  <si>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</si>
  <si>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</si>
  <si>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</si>
  <si>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</si>
  <si>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</si>
  <si>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</si>
  <si>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</si>
  <si>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</si>
  <si>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</si>
  <si>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</si>
  <si>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</si>
  <si>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</si>
  <si>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</si>
  <si>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</si>
  <si>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</si>
  <si>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</si>
  <si>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</si>
  <si>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</si>
  <si>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</si>
  <si>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</si>
  <si>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</si>
  <si>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</si>
  <si>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</si>
  <si>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</si>
  <si>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</si>
  <si>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</si>
  <si>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</si>
  <si>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</si>
  <si>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</si>
  <si>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</si>
  <si>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</si>
  <si>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</si>
  <si>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</si>
  <si>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</si>
  <si>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</si>
  <si>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</si>
  <si>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</si>
  <si>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</si>
  <si>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</si>
  <si>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</si>
  <si>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</si>
  <si>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</si>
  <si>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</si>
  <si>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</si>
  <si>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</si>
  <si>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</si>
  <si>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</si>
  <si>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</si>
  <si>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</si>
  <si>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</si>
  <si>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</si>
  <si>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</si>
  <si>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</si>
  <si>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</si>
  <si>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</si>
  <si>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</si>
  <si>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</si>
  <si>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</si>
  <si>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</si>
  <si>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</si>
  <si>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</si>
  <si>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</si>
  <si>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</si>
  <si>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</si>
  <si>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</si>
  <si>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</si>
  <si>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</si>
  <si>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</si>
  <si>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</si>
  <si>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</si>
  <si>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</si>
  <si>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</si>
  <si>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</si>
  <si>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</si>
  <si>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</si>
  <si>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</si>
  <si>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</si>
  <si>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</si>
  <si>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</si>
  <si>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</si>
  <si>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</si>
  <si>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</si>
  <si>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</si>
  <si>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</si>
  <si>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</si>
  <si>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</si>
  <si>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</si>
  <si>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</si>
  <si>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</si>
  <si>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</si>
  <si>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</si>
  <si>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</si>
  <si>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</si>
  <si>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</si>
  <si>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</si>
  <si>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</si>
  <si>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</si>
  <si>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</si>
  <si>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</si>
  <si>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</si>
  <si>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</si>
  <si>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</si>
  <si>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</si>
  <si>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</si>
  <si>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</si>
  <si>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</si>
  <si>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</si>
  <si>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</si>
  <si>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</si>
  <si>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</si>
  <si>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</si>
  <si>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</si>
  <si>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</si>
  <si>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</si>
  <si>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</si>
  <si>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</si>
  <si>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</si>
  <si>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</si>
  <si>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</si>
  <si>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</si>
  <si>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</si>
  <si>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</si>
  <si>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</si>
  <si>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</si>
  <si>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</si>
  <si>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</si>
  <si>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</si>
  <si>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</si>
  <si>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</si>
  <si>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</si>
  <si>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</si>
  <si>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</si>
  <si>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</si>
  <si>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</si>
  <si>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</si>
  <si>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</si>
  <si>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</si>
  <si>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</si>
  <si>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</si>
  <si>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</si>
  <si>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</si>
  <si>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</si>
  <si>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</si>
  <si>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</si>
  <si>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</si>
  <si>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</si>
  <si>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</si>
  <si>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</si>
  <si>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</si>
  <si>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</si>
  <si>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</si>
  <si>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</si>
  <si>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</si>
  <si>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</si>
  <si>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</si>
  <si>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</si>
  <si>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</si>
  <si>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</si>
  <si>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</si>
  <si>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</si>
  <si>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</si>
  <si>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</si>
  <si>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</si>
  <si>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</si>
  <si>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</si>
  <si>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</si>
  <si>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</si>
  <si>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</si>
  <si>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</si>
  <si>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</si>
  <si>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</si>
  <si>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</si>
  <si>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</si>
  <si>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</si>
  <si>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</si>
  <si>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</si>
  <si>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</si>
  <si>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</si>
  <si>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</si>
  <si>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</si>
  <si>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</si>
  <si>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</si>
  <si>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</si>
  <si>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</si>
  <si>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</si>
  <si>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</si>
  <si>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</si>
  <si>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</si>
  <si>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</si>
  <si>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</si>
  <si>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</si>
  <si>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</si>
  <si>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</si>
  <si>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</si>
  <si>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</si>
  <si>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</si>
  <si>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</si>
  <si>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</si>
  <si>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</si>
  <si>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</si>
  <si>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</si>
  <si>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</si>
  <si>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</si>
  <si>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</si>
  <si>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</si>
  <si>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</si>
  <si>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</si>
  <si>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</si>
  <si>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</si>
  <si>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</si>
  <si>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</si>
  <si>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</si>
  <si>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</si>
  <si>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</si>
  <si>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</si>
  <si>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</si>
  <si>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</si>
  <si>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</si>
  <si>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</si>
  <si>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</si>
  <si>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</si>
  <si>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</si>
  <si>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</si>
  <si>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</si>
  <si>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</si>
  <si>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</si>
  <si>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</si>
  <si>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</si>
  <si>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</si>
  <si>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</si>
  <si>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</si>
  <si>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</si>
  <si>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</si>
  <si>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</si>
  <si>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</si>
  <si>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</si>
  <si>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</si>
  <si>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</si>
  <si>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</si>
  <si>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</si>
  <si>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</si>
  <si>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</si>
  <si>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</si>
  <si>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</si>
  <si>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</si>
  <si>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</si>
  <si>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</si>
  <si>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</si>
  <si>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</si>
  <si>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</si>
  <si>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</si>
  <si>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</si>
  <si>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</si>
  <si>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</si>
  <si>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</si>
  <si>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</si>
  <si>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</si>
  <si>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</si>
  <si>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</si>
  <si>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</si>
  <si>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</si>
  <si>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</si>
  <si>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</si>
  <si>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</si>
  <si>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</si>
  <si>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</si>
  <si>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</si>
  <si>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</si>
  <si>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</si>
  <si>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</si>
  <si>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</si>
  <si>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</si>
  <si>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</si>
  <si>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</si>
  <si>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</si>
  <si>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</si>
  <si>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</si>
  <si>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</si>
  <si>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</si>
  <si>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</si>
  <si>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</si>
  <si>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</si>
  <si>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</si>
  <si>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</si>
  <si>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</si>
  <si>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</si>
  <si>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</si>
  <si>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</si>
  <si>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</si>
  <si>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</si>
  <si>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</si>
  <si>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</si>
  <si>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</si>
  <si>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</si>
  <si>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</si>
  <si>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</si>
  <si>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</si>
  <si>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</si>
  <si>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</si>
  <si>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</si>
  <si>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</si>
  <si>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</si>
  <si>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</si>
  <si>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</si>
  <si>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</si>
  <si>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</si>
  <si>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</si>
  <si>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</si>
  <si>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</si>
  <si>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</si>
  <si>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</si>
  <si>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</si>
  <si>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</si>
  <si>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</si>
  <si>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</si>
  <si>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</si>
  <si>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</si>
  <si>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</si>
  <si>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</si>
  <si>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</si>
  <si>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</si>
  <si>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</si>
  <si>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</si>
  <si>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</si>
  <si>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</si>
  <si>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</si>
  <si>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</si>
  <si>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</si>
  <si>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</si>
  <si>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</si>
  <si>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</si>
  <si>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</si>
  <si>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</si>
  <si>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</si>
  <si>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</si>
  <si>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</si>
  <si>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</si>
  <si>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</si>
  <si>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</si>
  <si>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</si>
  <si>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</si>
  <si>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</si>
  <si>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</si>
  <si>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</si>
  <si>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</si>
  <si>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</si>
  <si>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</si>
  <si>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</si>
  <si>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</si>
  <si>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</si>
  <si>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</si>
  <si>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</si>
  <si>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</si>
  <si>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</si>
  <si>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</si>
  <si>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</si>
  <si>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</si>
  <si>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</si>
  <si>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</si>
  <si>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</si>
  <si>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</si>
  <si>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</si>
  <si>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</si>
  <si>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</si>
  <si>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</si>
  <si>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</si>
  <si>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</si>
  <si>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</si>
  <si>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</si>
  <si>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</si>
  <si>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</si>
  <si>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</si>
  <si>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</si>
  <si>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</si>
  <si>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</si>
  <si>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</si>
  <si>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</si>
  <si>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</si>
  <si>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</si>
  <si>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</si>
  <si>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</si>
  <si>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</si>
  <si>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</si>
  <si>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</si>
  <si>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</si>
  <si>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</si>
  <si>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</si>
  <si>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</si>
  <si>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</si>
  <si>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</si>
  <si>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</si>
  <si>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</si>
  <si>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</si>
  <si>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</si>
  <si>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</si>
  <si>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</si>
  <si>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</si>
  <si>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</si>
  <si>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</si>
  <si>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</si>
  <si>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</si>
  <si>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</si>
  <si>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</si>
  <si>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</si>
  <si>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</si>
  <si>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</si>
  <si>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</si>
  <si>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</si>
  <si>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</si>
  <si>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</si>
  <si>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</si>
  <si>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</si>
  <si>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</si>
  <si>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</si>
  <si>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</si>
  <si>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</si>
  <si>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</si>
  <si>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</si>
  <si>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</si>
  <si>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</si>
  <si>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</si>
  <si>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</si>
  <si>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</si>
  <si>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</si>
  <si>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</si>
  <si>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</si>
  <si>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</si>
  <si>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</si>
  <si>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</si>
  <si>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</si>
  <si>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</si>
  <si>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</si>
  <si>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</si>
  <si>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</si>
  <si>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</si>
  <si>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</si>
  <si>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</si>
  <si>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</si>
  <si>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</si>
  <si>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</si>
  <si>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</si>
  <si>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</si>
  <si>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</si>
  <si>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</si>
  <si>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</si>
  <si>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</si>
  <si>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</si>
  <si>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</si>
  <si>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</si>
  <si>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</si>
  <si>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</si>
  <si>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</si>
  <si>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</si>
  <si>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</si>
  <si>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</si>
  <si>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</si>
  <si>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</si>
  <si>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</si>
  <si>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</si>
  <si>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</si>
  <si>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</si>
  <si>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</si>
  <si>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</si>
  <si>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</si>
  <si>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</si>
  <si>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</si>
  <si>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</si>
  <si>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</si>
  <si>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</si>
  <si>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</si>
  <si>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</si>
  <si>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</si>
  <si>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</si>
  <si>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</si>
  <si>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</si>
  <si>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</si>
  <si>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</si>
  <si>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</si>
  <si>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</si>
  <si>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</si>
  <si>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</si>
  <si>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</si>
  <si>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</si>
  <si>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</si>
  <si>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</si>
  <si>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</si>
  <si>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</si>
  <si>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</si>
  <si>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</si>
  <si>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</si>
  <si>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</si>
  <si>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</si>
  <si>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</si>
  <si>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</si>
  <si>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</si>
  <si>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</si>
  <si>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</si>
  <si>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</si>
  <si>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</si>
  <si>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</si>
  <si>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</si>
  <si>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</si>
  <si>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</si>
  <si>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</si>
  <si>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</si>
  <si>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</si>
  <si>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</si>
  <si>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</si>
  <si>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</si>
  <si>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</si>
  <si>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</si>
  <si>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</si>
  <si>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</si>
  <si>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</si>
  <si>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</si>
  <si>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</si>
  <si>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</si>
  <si>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</si>
  <si>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</si>
  <si>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</si>
  <si>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</si>
  <si>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</si>
  <si>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</si>
  <si>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</si>
  <si>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</si>
  <si>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</si>
  <si>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</si>
  <si>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</si>
  <si>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</si>
  <si>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</si>
  <si>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</si>
  <si>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</si>
  <si>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</si>
  <si>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</si>
  <si>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</si>
  <si>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</si>
  <si>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</si>
  <si>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</si>
  <si>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</si>
  <si>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</si>
  <si>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</si>
  <si>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</si>
  <si>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</si>
  <si>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</si>
  <si>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</si>
  <si>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</si>
  <si>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</si>
  <si>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</si>
  <si>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</si>
  <si>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</si>
  <si>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</si>
  <si>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</si>
  <si>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</si>
  <si>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</si>
  <si>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</si>
  <si>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</si>
  <si>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</si>
  <si>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</si>
  <si>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</si>
  <si>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</si>
  <si>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</si>
  <si>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</si>
  <si>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</si>
  <si>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</si>
  <si>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</si>
  <si>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</si>
  <si>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</si>
  <si>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</si>
  <si>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</si>
  <si>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</si>
  <si>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</si>
  <si>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</si>
  <si>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</si>
  <si>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</si>
  <si>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</si>
  <si>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</si>
  <si>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</si>
  <si>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</si>
  <si>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</si>
  <si>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</si>
  <si>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</si>
  <si>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</si>
  <si>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</si>
  <si>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</si>
  <si>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</si>
  <si>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</si>
  <si>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</si>
  <si>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</si>
  <si>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</si>
  <si>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</si>
  <si>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</si>
  <si>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</si>
  <si>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</si>
  <si>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</si>
  <si>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</si>
  <si>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</si>
  <si>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</si>
  <si>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</si>
  <si>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</si>
  <si>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</si>
  <si>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</si>
  <si>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</si>
  <si>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</si>
  <si>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</si>
  <si>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</si>
  <si>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</si>
  <si>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</si>
  <si>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</si>
  <si>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</si>
  <si>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</si>
  <si>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</si>
  <si>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</si>
  <si>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</si>
  <si>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</si>
  <si>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</si>
  <si>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</si>
  <si>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</si>
  <si>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</si>
  <si>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</si>
  <si>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</si>
  <si>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</si>
  <si>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</si>
  <si>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</si>
  <si>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</si>
  <si>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</si>
  <si>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</si>
  <si>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</si>
  <si>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</si>
  <si>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</si>
  <si>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</si>
  <si>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</si>
  <si>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</si>
  <si>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</si>
  <si>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</si>
  <si>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</si>
  <si>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</si>
  <si>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</si>
  <si>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</si>
  <si>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</si>
  <si>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</si>
  <si>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</si>
  <si>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</si>
  <si>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</si>
  <si>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</si>
  <si>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</si>
  <si>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</si>
  <si>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</si>
  <si>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</si>
  <si>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</si>
  <si>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</si>
  <si>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</si>
  <si>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</si>
  <si>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</si>
  <si>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</si>
  <si>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</si>
  <si>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</si>
  <si>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</si>
  <si>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</si>
  <si>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</si>
  <si>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</si>
  <si>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</si>
  <si>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</si>
  <si>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</si>
  <si>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</si>
  <si>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</si>
  <si>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</si>
  <si>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</si>
  <si>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</si>
  <si>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</si>
  <si>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</si>
  <si>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</si>
  <si>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</si>
  <si>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</si>
  <si>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</si>
  <si>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</si>
  <si>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</si>
  <si>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</si>
  <si>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</si>
  <si>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</si>
  <si>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</si>
  <si>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</si>
  <si>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</si>
  <si>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</si>
  <si>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</si>
  <si>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</si>
  <si>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</si>
  <si>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</si>
  <si>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</si>
  <si>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</si>
  <si>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</si>
  <si>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</si>
  <si>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</si>
  <si>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</si>
  <si>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</si>
  <si>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</si>
  <si>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</si>
  <si>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</si>
  <si>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</si>
  <si>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</si>
  <si>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</si>
  <si>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</si>
  <si>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</si>
  <si>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</si>
  <si>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</si>
  <si>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</si>
  <si>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</si>
  <si>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</si>
  <si>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</si>
  <si>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</si>
  <si>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</si>
  <si>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</si>
  <si>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</si>
  <si>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</si>
  <si>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</si>
  <si>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</si>
  <si>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</si>
  <si>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</si>
  <si>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</si>
  <si>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</si>
  <si>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</si>
  <si>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</si>
  <si>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</si>
  <si>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</si>
  <si>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</si>
  <si>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</si>
  <si>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</si>
  <si>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</si>
  <si>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</si>
  <si>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</si>
  <si>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</si>
  <si>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</si>
  <si>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</si>
  <si>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</si>
  <si>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</si>
  <si>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</si>
  <si>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</si>
  <si>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</si>
  <si>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</si>
  <si>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</si>
  <si>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</si>
  <si>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</si>
  <si>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</si>
  <si>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</si>
  <si>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</si>
  <si>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</si>
  <si>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</si>
  <si>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</si>
  <si>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</si>
  <si>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</si>
  <si>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</si>
  <si>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</si>
  <si>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</si>
  <si>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</si>
  <si>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</si>
  <si>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</si>
  <si>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</si>
  <si>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</si>
  <si>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</si>
  <si>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</si>
  <si>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</si>
  <si>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</si>
  <si>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</si>
  <si>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</si>
  <si>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</si>
  <si>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</si>
  <si>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</si>
  <si>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</si>
  <si>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</si>
  <si>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</si>
  <si>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</si>
  <si>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</si>
  <si>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</si>
  <si>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</si>
  <si>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</si>
  <si>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</si>
  <si>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</si>
  <si>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</si>
  <si>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</si>
  <si>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</si>
  <si>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</si>
  <si>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</si>
  <si>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</si>
  <si>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</si>
  <si>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</si>
  <si>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</si>
  <si>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</si>
  <si>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</si>
  <si>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</si>
  <si>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</si>
  <si>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</si>
  <si>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</si>
  <si>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</si>
  <si>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</si>
  <si>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</si>
  <si>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</si>
  <si>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</si>
  <si>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</si>
  <si>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</si>
  <si>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</si>
  <si>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</si>
  <si>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</si>
  <si>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</si>
  <si>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</si>
  <si>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</si>
  <si>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</si>
  <si>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</si>
  <si>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</si>
  <si>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</si>
  <si>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</si>
  <si>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</si>
  <si>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</si>
  <si>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</si>
  <si>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</si>
  <si>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</si>
  <si>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</si>
  <si>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</si>
  <si>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</si>
  <si>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</si>
  <si>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</si>
  <si>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</si>
  <si>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</si>
  <si>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</si>
  <si>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</si>
  <si>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</si>
  <si>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</si>
  <si>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</si>
  <si>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</si>
  <si>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</si>
  <si>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</si>
  <si>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</si>
  <si>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</si>
  <si>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</si>
  <si>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</si>
  <si>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</si>
  <si>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</si>
  <si>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</si>
  <si>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</si>
  <si>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</si>
  <si>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</si>
  <si>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</si>
  <si>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</si>
  <si>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</si>
  <si>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</si>
  <si>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</si>
  <si>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</si>
  <si>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</si>
  <si>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</si>
  <si>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</si>
  <si>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</si>
  <si>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</si>
  <si>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</si>
  <si>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</si>
  <si>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</si>
  <si>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</si>
  <si>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</si>
  <si>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</si>
  <si>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</si>
  <si>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</si>
  <si>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</si>
  <si>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</si>
  <si>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</si>
  <si>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</si>
  <si>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</si>
  <si>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</si>
  <si>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</si>
  <si>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</si>
  <si>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</si>
  <si>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</si>
  <si>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</si>
  <si>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</si>
  <si>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</si>
  <si>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</si>
  <si>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</si>
  <si>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</si>
  <si>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</si>
  <si>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</si>
  <si>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</si>
  <si>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</si>
  <si>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</si>
  <si>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</si>
  <si>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</si>
  <si>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</si>
  <si>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</si>
  <si>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</si>
  <si>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</si>
  <si>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</si>
  <si>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</si>
  <si>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</si>
  <si>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</si>
  <si>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</si>
  <si>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</si>
  <si>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</si>
  <si>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</si>
  <si>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</si>
  <si>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</si>
  <si>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</si>
  <si>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</si>
  <si>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</si>
  <si>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</si>
  <si>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</si>
  <si>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</si>
  <si>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</si>
  <si>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</si>
  <si>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</si>
  <si>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</si>
  <si>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</si>
  <si>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</si>
  <si>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</si>
  <si>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</si>
  <si>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</si>
  <si>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</si>
  <si>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</si>
  <si>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</si>
  <si>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</si>
  <si>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</si>
  <si>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</si>
  <si>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</si>
  <si>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</si>
  <si>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</si>
  <si>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</si>
  <si>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</si>
  <si>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</si>
  <si>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</si>
  <si>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</si>
  <si>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</si>
  <si>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</si>
  <si>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</si>
  <si>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</si>
  <si>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</si>
  <si>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</si>
  <si>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</si>
  <si>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</si>
  <si>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</si>
  <si>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</si>
  <si>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</si>
  <si>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</si>
  <si>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</si>
  <si>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</si>
  <si>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</si>
  <si>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</si>
  <si>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</si>
  <si>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</si>
  <si>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</si>
  <si>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</si>
  <si>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</si>
  <si>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</si>
  <si>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</si>
  <si>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</si>
  <si>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</si>
  <si>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</si>
  <si>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</si>
  <si>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</si>
  <si>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</si>
  <si>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</si>
  <si>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</si>
  <si>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</si>
  <si>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</si>
  <si>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</si>
  <si>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</si>
  <si>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</si>
  <si>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</si>
  <si>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</si>
  <si>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</si>
  <si>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</si>
  <si>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</si>
  <si>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</si>
  <si>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</si>
  <si>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</si>
  <si>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</si>
  <si>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</si>
  <si>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</si>
  <si>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</si>
  <si>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</si>
  <si>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</si>
  <si>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</si>
  <si>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</si>
  <si>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</si>
  <si>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</si>
  <si>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</si>
  <si>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</si>
  <si>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</si>
  <si>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</si>
  <si>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</si>
  <si>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</si>
  <si>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</si>
  <si>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</si>
  <si>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</si>
  <si>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</si>
  <si>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</si>
  <si>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</si>
  <si>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</si>
  <si>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</si>
  <si>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</si>
  <si>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</si>
  <si>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</si>
  <si>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</si>
  <si>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</si>
  <si>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</si>
  <si>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</si>
  <si>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</si>
  <si>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</si>
  <si>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</si>
  <si>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</si>
  <si>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</si>
  <si>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</si>
  <si>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</si>
  <si>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</si>
  <si>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</si>
  <si>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</si>
  <si>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</si>
  <si>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</si>
  <si>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</si>
  <si>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</si>
  <si>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</si>
  <si>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</si>
  <si>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</si>
  <si>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</si>
  <si>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</si>
  <si>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</si>
  <si>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</si>
  <si>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</si>
  <si>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</si>
  <si>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</si>
  <si>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</si>
  <si>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</si>
  <si>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</si>
  <si>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</si>
  <si>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</si>
  <si>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</si>
  <si>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</si>
  <si>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</si>
  <si>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</si>
  <si>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</si>
  <si>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</si>
  <si>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</si>
  <si>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</si>
  <si>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</si>
  <si>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</si>
  <si>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</si>
  <si>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</si>
  <si>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</si>
  <si>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</si>
  <si>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</si>
  <si>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</si>
  <si>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</si>
  <si>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</si>
  <si>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</si>
  <si>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</si>
  <si>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</si>
  <si>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</si>
  <si>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</si>
  <si>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</si>
  <si>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</si>
  <si>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</si>
  <si>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</si>
  <si>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</si>
  <si>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</si>
  <si>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</si>
  <si>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</si>
  <si>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</si>
  <si>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</si>
  <si>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</si>
  <si>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</si>
  <si>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</si>
  <si>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</si>
  <si>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</si>
  <si>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</si>
  <si>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</si>
  <si>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</si>
  <si>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</si>
  <si>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</si>
  <si>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</si>
  <si>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</si>
  <si>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</si>
  <si>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</si>
  <si>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</si>
  <si>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</si>
  <si>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</si>
  <si>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</si>
  <si>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</si>
  <si>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</si>
  <si>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</si>
  <si>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</si>
  <si>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</si>
  <si>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</si>
  <si>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</si>
  <si>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</si>
  <si>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</si>
  <si>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</si>
  <si>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</si>
  <si>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</si>
  <si>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</si>
  <si>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</si>
  <si>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</si>
  <si>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</si>
  <si>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</si>
  <si>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</si>
  <si>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</si>
  <si>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</si>
  <si>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</si>
  <si>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</si>
  <si>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</si>
  <si>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</si>
  <si>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</si>
  <si>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</si>
  <si>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</si>
  <si>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</si>
  <si>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</si>
  <si>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</si>
  <si>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</si>
  <si>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</si>
  <si>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</si>
  <si>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</si>
  <si>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</si>
  <si>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</si>
  <si>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</si>
  <si>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</si>
  <si>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</si>
  <si>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</si>
  <si>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</si>
  <si>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</si>
  <si>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</si>
  <si>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</si>
  <si>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</si>
  <si>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</si>
  <si>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</si>
  <si>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</si>
  <si>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</si>
  <si>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</si>
  <si>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</si>
  <si>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</si>
  <si>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</si>
  <si>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</si>
  <si>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</si>
  <si>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</si>
  <si>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</si>
  <si>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</si>
  <si>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</si>
  <si>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</si>
  <si>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</si>
  <si>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</si>
  <si>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</si>
  <si>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</si>
  <si>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</si>
  <si>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</si>
  <si>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</si>
  <si>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</si>
  <si>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</si>
  <si>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</si>
  <si>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</si>
  <si>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</si>
  <si>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</si>
  <si>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</si>
  <si>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</si>
  <si>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</si>
  <si>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</si>
  <si>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</si>
  <si>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</si>
  <si>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</si>
  <si>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</si>
  <si>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</si>
  <si>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</si>
  <si>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</si>
  <si>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</si>
  <si>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</si>
  <si>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</si>
  <si>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</si>
  <si>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</si>
  <si>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</si>
  <si>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</si>
  <si>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</si>
  <si>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</si>
  <si>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</si>
  <si>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</si>
  <si>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</si>
  <si>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</si>
  <si>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</si>
  <si>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</si>
  <si>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</si>
  <si>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</si>
  <si>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</si>
  <si>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</si>
  <si>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</si>
  <si>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</si>
  <si>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</si>
  <si>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</si>
  <si>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</si>
  <si>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</si>
  <si>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</si>
  <si>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</si>
  <si>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</si>
  <si>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</si>
  <si>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</si>
  <si>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</si>
  <si>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</si>
  <si>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</si>
  <si>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</si>
  <si>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</si>
  <si>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</si>
  <si>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</si>
  <si>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</si>
  <si>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</si>
  <si>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</si>
  <si>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</si>
  <si>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</si>
  <si>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</si>
  <si>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</si>
  <si>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</si>
  <si>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</si>
  <si>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</si>
  <si>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</si>
  <si>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</si>
  <si>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</si>
  <si>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</si>
  <si>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</si>
  <si>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</si>
  <si>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</si>
  <si>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</si>
  <si>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</si>
  <si>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</si>
  <si>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</si>
  <si>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</si>
  <si>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</si>
  <si>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</si>
  <si>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</si>
  <si>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</si>
  <si>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</si>
  <si>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</si>
  <si>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</si>
  <si>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</si>
  <si>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</si>
  <si>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</si>
  <si>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</si>
  <si>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</si>
  <si>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</si>
  <si>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</si>
  <si>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</si>
  <si>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</si>
  <si>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</si>
  <si>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</si>
  <si>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</si>
  <si>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</si>
  <si>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</si>
  <si>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</si>
  <si>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</si>
  <si>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</si>
  <si>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</si>
  <si>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</si>
  <si>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</si>
  <si>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</si>
  <si>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</si>
  <si>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</si>
  <si>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</si>
  <si>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</si>
  <si>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</si>
  <si>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</si>
  <si>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</si>
  <si>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</si>
  <si>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</si>
  <si>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</si>
  <si>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</si>
  <si>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</si>
  <si>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</si>
  <si>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</si>
  <si>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</si>
  <si>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</si>
  <si>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</si>
  <si>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</si>
  <si>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</si>
  <si>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</si>
  <si>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</si>
  <si>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</si>
  <si>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</si>
  <si>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</si>
  <si>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</si>
  <si>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</si>
  <si>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</si>
  <si>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</si>
  <si>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</si>
  <si>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</si>
  <si>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</si>
  <si>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</si>
  <si>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</si>
  <si>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</si>
  <si>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</si>
  <si>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</si>
  <si>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</si>
  <si>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</si>
  <si>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</si>
  <si>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</si>
  <si>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</si>
  <si>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</si>
  <si>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</si>
  <si>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</si>
  <si>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</si>
  <si>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</si>
  <si>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</si>
  <si>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</si>
  <si>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</si>
  <si>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</si>
  <si>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</si>
  <si>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</si>
  <si>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</si>
  <si>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</si>
  <si>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</si>
  <si>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</si>
  <si>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</si>
  <si>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</si>
  <si>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</si>
  <si>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</si>
  <si>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</si>
  <si>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</si>
  <si>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</si>
  <si>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</si>
  <si>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</si>
  <si>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</si>
  <si>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</si>
  <si>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</si>
  <si>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</si>
  <si>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</si>
  <si>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</si>
  <si>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</si>
  <si>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</si>
  <si>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</si>
  <si>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</si>
  <si>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</si>
  <si>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</si>
  <si>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</si>
  <si>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</si>
  <si>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</si>
  <si>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</si>
  <si>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</si>
  <si>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</si>
  <si>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</si>
  <si>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</si>
  <si>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</si>
  <si>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</si>
  <si>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</si>
  <si>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</si>
  <si>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</si>
  <si>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</si>
  <si>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</si>
  <si>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</si>
  <si>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</si>
  <si>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</si>
  <si>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</si>
  <si>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</si>
  <si>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</si>
  <si>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</si>
  <si>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</si>
  <si>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</si>
  <si>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</si>
  <si>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</si>
  <si>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</si>
  <si>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</si>
  <si>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</si>
  <si>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</si>
  <si>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</si>
  <si>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</si>
  <si>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</si>
  <si>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</si>
  <si>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</si>
  <si>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</si>
  <si>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</si>
  <si>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</si>
  <si>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</si>
  <si>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</si>
  <si>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</si>
  <si>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</si>
  <si>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</si>
  <si>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</si>
  <si>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</si>
  <si>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</si>
  <si>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</si>
  <si>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</si>
  <si>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</si>
  <si>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</si>
  <si>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</si>
  <si>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</si>
  <si>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</si>
  <si>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</si>
  <si>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</si>
  <si>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</si>
  <si>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</si>
  <si>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</si>
  <si>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</si>
  <si>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</si>
  <si>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</si>
  <si>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</si>
  <si>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</si>
  <si>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</si>
  <si>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</si>
  <si>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</si>
  <si>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</si>
  <si>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</si>
  <si>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</si>
  <si>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</si>
  <si>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</si>
  <si>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</si>
  <si>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</si>
  <si>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</si>
  <si>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</si>
  <si>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</si>
  <si>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</si>
  <si>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</si>
  <si>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</si>
  <si>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</si>
  <si>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</si>
  <si>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</si>
  <si>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</si>
  <si>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</si>
  <si>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</si>
  <si>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</si>
  <si>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</si>
  <si>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</si>
  <si>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</si>
  <si>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</si>
  <si>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</si>
  <si>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</si>
  <si>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</si>
  <si>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</si>
  <si>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</si>
  <si>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</si>
  <si>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</si>
  <si>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</si>
  <si>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</si>
  <si>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</si>
  <si>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</si>
  <si>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</si>
  <si>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</si>
  <si>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</si>
  <si>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</si>
  <si>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</si>
  <si>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</si>
  <si>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</si>
  <si>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</si>
  <si>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</si>
  <si>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</si>
  <si>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</si>
  <si>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</si>
  <si>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</si>
  <si>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</si>
  <si>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</si>
  <si>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</si>
  <si>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</si>
  <si>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</si>
  <si>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</si>
  <si>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</si>
  <si>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</si>
  <si>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</si>
  <si>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</si>
  <si>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</si>
  <si>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</si>
  <si>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</si>
  <si>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</si>
  <si>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</si>
  <si>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</si>
  <si>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</si>
  <si>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</si>
  <si>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</si>
  <si>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</si>
  <si>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</si>
  <si>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</si>
  <si>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</si>
  <si>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</si>
  <si>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</si>
  <si>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</si>
  <si>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</si>
  <si>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</si>
  <si>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</si>
  <si>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</si>
  <si>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</si>
  <si>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</si>
  <si>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</si>
  <si>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</si>
  <si>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</si>
  <si>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</si>
  <si>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</si>
  <si>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</si>
  <si>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</si>
  <si>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</si>
  <si>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</si>
  <si>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</si>
  <si>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</si>
  <si>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</si>
  <si>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</si>
  <si>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</si>
  <si>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</si>
  <si>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</si>
  <si>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</si>
  <si>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</si>
  <si>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</si>
  <si>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</si>
  <si>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</si>
  <si>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</si>
  <si>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</si>
  <si>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</si>
  <si>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</si>
  <si>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</si>
  <si>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</si>
  <si>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</si>
  <si>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</si>
  <si>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</si>
  <si>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</si>
  <si>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</si>
  <si>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</si>
  <si>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</si>
  <si>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</si>
  <si>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</si>
  <si>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</si>
  <si>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</si>
  <si>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</si>
  <si>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</si>
  <si>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</si>
  <si>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</si>
  <si>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</si>
  <si>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</si>
  <si>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</si>
  <si>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</si>
  <si>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</si>
  <si>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</si>
  <si>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</si>
  <si>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</si>
  <si>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</si>
  <si>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</si>
  <si>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</si>
  <si>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</si>
  <si>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</si>
  <si>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</si>
  <si>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</si>
  <si>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</si>
  <si>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</si>
  <si>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</si>
  <si>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</si>
  <si>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</si>
  <si>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</si>
  <si>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</si>
  <si>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</si>
  <si>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</si>
  <si>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</si>
  <si>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</si>
  <si>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</si>
  <si>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</si>
  <si>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</si>
  <si>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</si>
  <si>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</si>
  <si>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</si>
  <si>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</si>
  <si>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</si>
  <si>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</si>
  <si>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</si>
  <si>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</si>
  <si>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</si>
  <si>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</si>
  <si>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</si>
  <si>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</si>
  <si>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</si>
  <si>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</si>
  <si>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</si>
  <si>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</si>
  <si>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</si>
  <si>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</si>
  <si>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</si>
  <si>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</si>
  <si>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</si>
  <si>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</si>
  <si>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</si>
  <si>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</si>
  <si>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</si>
  <si>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</si>
  <si>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</si>
  <si>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</si>
  <si>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</si>
  <si>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</si>
  <si>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</si>
  <si>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</si>
  <si>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</si>
  <si>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</si>
  <si>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</si>
  <si>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</si>
  <si>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</si>
  <si>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</si>
  <si>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</si>
  <si>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</si>
  <si>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</si>
  <si>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</si>
  <si>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</si>
  <si>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</si>
  <si>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</si>
  <si>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</si>
  <si>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</si>
  <si>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</si>
  <si>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</si>
  <si>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</si>
  <si>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</si>
  <si>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</si>
  <si>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</si>
  <si>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</si>
  <si>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</si>
  <si>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</si>
  <si>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</si>
  <si>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</si>
  <si>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</si>
  <si>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</si>
  <si>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</si>
  <si>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</si>
  <si>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</si>
  <si>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</si>
  <si>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</si>
  <si>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</si>
  <si>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</si>
  <si>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</si>
  <si>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</si>
  <si>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</si>
  <si>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</si>
  <si>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</si>
  <si>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</si>
  <si>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</si>
  <si>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</si>
  <si>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</si>
  <si>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</si>
  <si>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</si>
  <si>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</si>
  <si>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</si>
  <si>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</si>
  <si>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</si>
  <si>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</si>
  <si>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</si>
  <si>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</si>
  <si>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</si>
  <si>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</si>
  <si>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</si>
  <si>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</si>
  <si>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</si>
  <si>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</si>
  <si>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</si>
  <si>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</si>
  <si>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</si>
  <si>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</si>
  <si>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</si>
  <si>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</si>
  <si>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</si>
  <si>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</si>
  <si>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</si>
  <si>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</si>
  <si>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</si>
  <si>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</si>
  <si>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</si>
  <si>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</si>
  <si>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</si>
  <si>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</si>
  <si>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</si>
  <si>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</si>
  <si>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</si>
  <si>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</si>
  <si>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</si>
  <si>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</si>
  <si>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</si>
  <si>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</si>
  <si>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</si>
  <si>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</si>
  <si>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</si>
  <si>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</si>
  <si>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</si>
  <si>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</si>
  <si>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</si>
  <si>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</si>
  <si>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</si>
  <si>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</si>
  <si>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</si>
  <si>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</si>
  <si>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</si>
  <si>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</si>
  <si>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</si>
  <si>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</si>
  <si>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</si>
  <si>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</si>
  <si>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</si>
  <si>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</si>
  <si>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</si>
  <si>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</si>
  <si>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</si>
  <si>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</si>
  <si>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</si>
  <si>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</si>
  <si>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</si>
  <si>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</si>
  <si>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</si>
  <si>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</si>
  <si>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</si>
  <si>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</si>
  <si>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</si>
  <si>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</si>
  <si>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</si>
  <si>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</si>
  <si>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</si>
  <si>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</si>
  <si>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</si>
  <si>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</si>
  <si>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</si>
  <si>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</si>
  <si>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</si>
  <si>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</si>
  <si>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</si>
  <si>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</si>
  <si>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</si>
  <si>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</si>
  <si>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</si>
  <si>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</si>
  <si>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</si>
  <si>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</si>
  <si>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</si>
  <si>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</si>
  <si>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</si>
  <si>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</si>
  <si>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</si>
  <si>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</si>
  <si>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</si>
  <si>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</si>
  <si>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</si>
  <si>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</si>
  <si>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</si>
  <si>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</si>
  <si>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</si>
  <si>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</si>
  <si>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</si>
  <si>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</si>
  <si>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</si>
  <si>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</si>
  <si>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</si>
  <si>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</si>
  <si>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</si>
  <si>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</si>
  <si>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</si>
  <si>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</si>
  <si>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</si>
  <si>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</si>
  <si>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</si>
  <si>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</si>
  <si>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</si>
  <si>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</si>
  <si>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</si>
  <si>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</si>
  <si>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</si>
  <si>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</si>
  <si>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</si>
  <si>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</si>
  <si>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</si>
  <si>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</si>
  <si>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</si>
  <si>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</si>
  <si>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</si>
  <si>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</si>
  <si>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</si>
  <si>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</si>
  <si>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</si>
  <si>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</si>
  <si>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</si>
  <si>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</si>
  <si>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</si>
  <si>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</si>
  <si>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</si>
  <si>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</si>
  <si>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</si>
  <si>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</si>
  <si>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</si>
  <si>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</si>
  <si>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</si>
  <si>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</si>
  <si>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</si>
  <si>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</si>
  <si>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</si>
  <si>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</si>
  <si>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</si>
  <si>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</si>
  <si>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</si>
  <si>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</si>
  <si>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</si>
  <si>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</si>
  <si>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</si>
  <si>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</si>
  <si>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</si>
  <si>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</si>
  <si>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</si>
  <si>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</si>
  <si>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</si>
  <si>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</si>
  <si>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</si>
  <si>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</si>
  <si>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</si>
  <si>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</si>
  <si>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</si>
  <si>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</si>
  <si>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</si>
  <si>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</si>
  <si>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</si>
  <si>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</si>
  <si>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</si>
  <si>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</si>
  <si>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</si>
  <si>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</si>
  <si>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</si>
  <si>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</si>
  <si>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</si>
  <si>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</si>
  <si>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</si>
  <si>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</si>
  <si>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</si>
  <si>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</si>
  <si>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</si>
  <si>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</si>
  <si>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</si>
  <si>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</si>
  <si>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</si>
  <si>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</si>
  <si>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</si>
  <si>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</si>
  <si>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</si>
  <si>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</si>
  <si>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</si>
  <si>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</si>
  <si>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</si>
  <si>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</si>
  <si>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</si>
  <si>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</si>
  <si>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</si>
  <si>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</si>
  <si>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</si>
  <si>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</si>
  <si>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</si>
  <si>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</si>
  <si>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</si>
  <si>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</si>
  <si>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</si>
  <si>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</si>
  <si>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</si>
  <si>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</si>
  <si>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</si>
  <si>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</si>
  <si>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</si>
  <si>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</si>
  <si>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</si>
  <si>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</si>
  <si>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</si>
  <si>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</si>
  <si>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</si>
  <si>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</si>
  <si>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</si>
  <si>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</si>
  <si>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</si>
  <si>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</si>
  <si>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</si>
  <si>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</si>
  <si>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</si>
  <si>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</si>
  <si>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</si>
  <si>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</si>
  <si>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</si>
  <si>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</si>
  <si>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</si>
  <si>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</si>
  <si>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</si>
  <si>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</si>
  <si>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</si>
  <si>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</si>
  <si>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</si>
  <si>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</si>
  <si>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</si>
  <si>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</si>
  <si>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</si>
  <si>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</si>
  <si>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</si>
  <si>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</si>
  <si>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</si>
  <si>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</si>
  <si>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</si>
  <si>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</si>
  <si>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</si>
  <si>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</si>
  <si>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</si>
  <si>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</si>
  <si>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</si>
  <si>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</si>
  <si>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</si>
  <si>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</si>
  <si>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</si>
  <si>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</si>
  <si>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</si>
  <si>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</si>
  <si>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</si>
  <si>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</si>
  <si>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</si>
  <si>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</si>
  <si>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</si>
  <si>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</si>
  <si>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</si>
  <si>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</si>
  <si>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</si>
  <si>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</si>
  <si>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</si>
  <si>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</si>
  <si>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</si>
  <si>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</si>
  <si>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</si>
  <si>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</si>
  <si>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</si>
  <si>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</si>
  <si>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</si>
  <si>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</si>
  <si>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</si>
  <si>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</si>
  <si>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</si>
  <si>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</si>
  <si>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</si>
  <si>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</si>
  <si>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</si>
  <si>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</si>
  <si>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</si>
  <si>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</si>
  <si>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</si>
  <si>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</si>
  <si>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</si>
  <si>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</si>
  <si>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</si>
  <si>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</si>
  <si>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</si>
  <si>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</si>
  <si>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</si>
  <si>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</si>
  <si>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</si>
  <si>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</si>
  <si>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</si>
  <si>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</si>
  <si>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</si>
  <si>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</si>
  <si>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</si>
  <si>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</si>
  <si>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</si>
  <si>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</si>
  <si>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</si>
  <si>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</si>
  <si>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</si>
  <si>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</si>
  <si>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</si>
  <si>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</si>
  <si>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</si>
  <si>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</si>
  <si>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</si>
  <si>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</si>
  <si>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</si>
  <si>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</si>
  <si>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</si>
  <si>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</si>
  <si>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</si>
  <si>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</si>
  <si>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</si>
  <si>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</si>
  <si>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</si>
  <si>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</si>
  <si>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</si>
  <si>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</si>
  <si>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</si>
  <si>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</si>
  <si>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</si>
  <si>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</si>
  <si>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</si>
  <si>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</si>
  <si>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</si>
  <si>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</si>
  <si>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</si>
  <si>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</si>
  <si>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</si>
  <si>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</si>
  <si>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</si>
  <si>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</si>
  <si>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</si>
  <si>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</si>
  <si>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</si>
  <si>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</si>
  <si>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</si>
  <si>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</si>
  <si>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</si>
  <si>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</si>
  <si>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</si>
  <si>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</si>
  <si>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</si>
  <si>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</si>
  <si>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</si>
  <si>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</si>
  <si>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</si>
  <si>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</si>
  <si>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</si>
  <si>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</si>
  <si>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</si>
  <si>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</si>
  <si>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</si>
  <si>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</si>
  <si>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</si>
  <si>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</si>
  <si>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</si>
  <si>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</si>
  <si>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</si>
  <si>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</si>
  <si>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</si>
  <si>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</si>
  <si>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</si>
  <si>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</si>
  <si>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</si>
  <si>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</si>
  <si>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</si>
  <si>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</si>
  <si>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</si>
  <si>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</si>
  <si>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</si>
  <si>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</si>
  <si>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</si>
  <si>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</si>
  <si>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</si>
  <si>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</si>
  <si>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</si>
  <si>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</si>
  <si>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</si>
  <si>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</si>
  <si>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</si>
  <si>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</si>
  <si>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</si>
  <si>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</si>
  <si>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</si>
  <si>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</si>
  <si>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</si>
  <si>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</si>
  <si>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</si>
  <si>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</si>
  <si>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</si>
  <si>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</si>
  <si>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</si>
  <si>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</si>
  <si>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</si>
  <si>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</si>
  <si>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</si>
  <si>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</si>
  <si>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</si>
  <si>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</si>
  <si>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</si>
  <si>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</si>
  <si>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</si>
  <si>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</si>
  <si>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</si>
  <si>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</si>
  <si>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</si>
  <si>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</si>
  <si>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</si>
  <si>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</si>
  <si>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</si>
  <si>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</si>
  <si>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</si>
  <si>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</si>
  <si>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</si>
  <si>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</si>
  <si>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</si>
  <si>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</si>
  <si>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</si>
  <si>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</si>
  <si>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</si>
  <si>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</si>
  <si>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</si>
  <si>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</si>
  <si>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</si>
  <si>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</si>
  <si>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</si>
  <si>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</si>
  <si>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</si>
  <si>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</si>
  <si>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</si>
  <si>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</si>
  <si>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</si>
  <si>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</si>
  <si>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</si>
  <si>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</si>
  <si>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</si>
  <si>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</si>
  <si>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</si>
  <si>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</si>
  <si>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</si>
  <si>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</si>
  <si>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</si>
  <si>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</si>
  <si>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</si>
  <si>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</si>
  <si>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</si>
  <si>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</si>
  <si>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</si>
  <si>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</si>
  <si>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</si>
  <si>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</si>
  <si>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</si>
  <si>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</si>
  <si>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</si>
  <si>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</si>
  <si>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</si>
  <si>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</si>
  <si>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</si>
  <si>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</si>
  <si>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</si>
  <si>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</si>
  <si>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</si>
  <si>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</si>
  <si>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</si>
  <si>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</si>
  <si>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</si>
  <si>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</si>
  <si>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</si>
  <si>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</si>
  <si>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</si>
  <si>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</si>
  <si>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</si>
  <si>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</si>
  <si>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</si>
  <si>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</si>
  <si>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</si>
  <si>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</si>
  <si>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</si>
  <si>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</si>
  <si>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</si>
  <si>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</si>
  <si>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</si>
  <si>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</si>
  <si>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</si>
  <si>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</si>
  <si>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</si>
  <si>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</si>
  <si>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</si>
  <si>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</si>
  <si>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</si>
  <si>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</si>
  <si>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</si>
  <si>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</si>
  <si>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</si>
  <si>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</si>
  <si>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</si>
  <si>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</si>
  <si>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</si>
  <si>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</si>
  <si>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</si>
  <si>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</si>
  <si>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</si>
  <si>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</si>
  <si>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</si>
  <si>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</si>
  <si>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</si>
  <si>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</si>
  <si>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</si>
  <si>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</si>
  <si>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</si>
  <si>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</si>
  <si>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</si>
  <si>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</si>
  <si>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</si>
  <si>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</si>
  <si>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</si>
  <si>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</si>
  <si>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</si>
  <si>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</si>
  <si>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</si>
  <si>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</si>
  <si>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</si>
  <si>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</si>
  <si>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</si>
  <si>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</si>
  <si>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</si>
  <si>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</si>
  <si>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</si>
  <si>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</si>
  <si>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</si>
  <si>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</si>
  <si>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</si>
  <si>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</si>
  <si>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</si>
  <si>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</si>
  <si>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</si>
  <si>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</si>
  <si>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</si>
  <si>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</si>
  <si>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</si>
  <si>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</si>
  <si>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</si>
  <si>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</si>
  <si>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</si>
  <si>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</si>
  <si>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</si>
  <si>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</si>
  <si>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</si>
  <si>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</si>
  <si>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</si>
  <si>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</si>
  <si>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</si>
  <si>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</si>
  <si>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</si>
  <si>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</si>
  <si>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</si>
  <si>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</si>
  <si>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</si>
  <si>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</si>
  <si>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</si>
  <si>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</si>
  <si>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</si>
  <si>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</si>
  <si>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</si>
  <si>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</si>
  <si>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</si>
  <si>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</si>
  <si>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</si>
  <si>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</si>
  <si>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</si>
  <si>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</si>
  <si>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</si>
  <si>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</si>
  <si>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</si>
  <si>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</si>
  <si>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</si>
  <si>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</si>
  <si>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</si>
  <si>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</si>
  <si>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</si>
  <si>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</si>
  <si>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</si>
  <si>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</si>
  <si>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</si>
  <si>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</si>
  <si>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</si>
  <si>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</si>
  <si>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</si>
  <si>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</si>
  <si>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</si>
  <si>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</si>
  <si>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</si>
  <si>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</si>
  <si>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</si>
  <si>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</si>
  <si>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</si>
  <si>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</si>
  <si>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</si>
  <si>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</si>
  <si>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</si>
  <si>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</si>
  <si>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</si>
  <si>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</si>
  <si>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</si>
  <si>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</si>
  <si>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</si>
  <si>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</si>
  <si>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</si>
  <si>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</si>
  <si>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</si>
  <si>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</si>
  <si>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</si>
  <si>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</si>
  <si>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</si>
  <si>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</si>
  <si>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</si>
  <si>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</si>
  <si>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</si>
  <si>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</si>
  <si>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</si>
  <si>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</si>
  <si>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</si>
  <si>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</si>
  <si>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</si>
  <si>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</si>
  <si>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</si>
  <si>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</si>
  <si>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</si>
  <si>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</si>
  <si>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</si>
  <si>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</si>
  <si>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</si>
  <si>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</si>
  <si>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</si>
  <si>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</si>
  <si>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</si>
  <si>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</si>
  <si>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</si>
  <si>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</si>
  <si>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</si>
  <si>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</si>
  <si>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</si>
  <si>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</si>
  <si>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</si>
  <si>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</si>
  <si>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</si>
  <si>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</si>
  <si>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</si>
  <si>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</si>
  <si>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</si>
  <si>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</si>
  <si>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</si>
  <si>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</si>
  <si>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</si>
  <si>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</si>
  <si>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</si>
  <si>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</si>
  <si>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</si>
  <si>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</si>
  <si>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</si>
  <si>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</si>
  <si>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</si>
  <si>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</si>
  <si>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</si>
  <si>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</si>
  <si>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</si>
  <si>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</si>
  <si>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</si>
  <si>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</si>
  <si>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</si>
  <si>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</si>
  <si>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</si>
  <si>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</si>
  <si>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</si>
  <si>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</si>
  <si>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</si>
  <si>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</si>
  <si>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</si>
  <si>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</si>
  <si>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</si>
  <si>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</si>
  <si>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</si>
  <si>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</si>
  <si>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</si>
  <si>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</si>
  <si>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</si>
  <si>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</si>
  <si>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</si>
  <si>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</si>
  <si>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</si>
  <si>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</si>
  <si>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</si>
  <si>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</si>
  <si>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</si>
  <si>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</si>
  <si>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</si>
  <si>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</si>
  <si>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</si>
  <si>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</si>
  <si>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</si>
  <si>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</si>
  <si>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</si>
  <si>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</si>
  <si>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</si>
  <si>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</si>
  <si>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</si>
  <si>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</si>
  <si>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</si>
  <si>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</si>
  <si>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</si>
  <si>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</si>
  <si>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</si>
  <si>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</si>
  <si>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</si>
  <si>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</si>
  <si>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</si>
  <si>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</si>
  <si>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</si>
  <si>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</si>
  <si>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</si>
  <si>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</si>
  <si>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</si>
  <si>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</si>
  <si>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</si>
  <si>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</si>
  <si>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</si>
  <si>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</si>
  <si>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</si>
  <si>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</si>
  <si>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</si>
  <si>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</si>
  <si>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</si>
  <si>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</si>
  <si>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</si>
  <si>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</si>
  <si>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</si>
  <si>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</si>
  <si>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</si>
  <si>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</si>
  <si>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</si>
  <si>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</si>
  <si>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</si>
  <si>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</si>
  <si>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</si>
  <si>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</si>
  <si>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</si>
  <si>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</si>
  <si>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</si>
  <si>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</si>
  <si>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</si>
  <si>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</si>
  <si>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</si>
  <si>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</si>
  <si>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</si>
  <si>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</si>
  <si>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</si>
  <si>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</si>
  <si>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</si>
  <si>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</si>
  <si>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</si>
  <si>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</si>
  <si>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</si>
  <si>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</si>
  <si>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</si>
  <si>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</si>
  <si>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</si>
  <si>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</si>
  <si>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</si>
  <si>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</si>
  <si>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</si>
  <si>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</si>
  <si>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</si>
  <si>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</si>
  <si>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</si>
  <si>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</si>
  <si>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</si>
  <si>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</si>
  <si>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</si>
  <si>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</si>
  <si>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</si>
  <si>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</si>
  <si>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</si>
  <si>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</si>
  <si>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</si>
  <si>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</si>
  <si>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</si>
  <si>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</si>
  <si>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</si>
  <si>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</si>
  <si>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</si>
  <si>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</si>
  <si>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</si>
  <si>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</si>
  <si>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</si>
  <si>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</si>
  <si>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</si>
  <si>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</si>
  <si>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</si>
  <si>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</si>
  <si>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</si>
  <si>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</si>
  <si>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</si>
  <si>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</si>
  <si>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</si>
  <si>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</si>
  <si>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</si>
  <si>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</si>
  <si>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</si>
  <si>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</si>
  <si>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</si>
  <si>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</si>
  <si>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</si>
  <si>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</si>
  <si>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</si>
  <si>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</si>
  <si>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</si>
  <si>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</si>
  <si>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</si>
  <si>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</si>
  <si>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</si>
  <si>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</si>
  <si>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</si>
  <si>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</si>
  <si>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</si>
  <si>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</si>
  <si>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</si>
  <si>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</si>
  <si>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</si>
  <si>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</si>
  <si>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</si>
  <si>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</si>
  <si>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</si>
  <si>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</si>
  <si>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</si>
  <si>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</si>
  <si>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</si>
  <si>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</si>
  <si>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</si>
  <si>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</si>
  <si>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</si>
  <si>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</si>
  <si>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</si>
  <si>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</si>
  <si>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</si>
  <si>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</si>
  <si>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</si>
  <si>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</si>
  <si>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</si>
  <si>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</si>
  <si>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</si>
  <si>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</si>
  <si>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</si>
  <si>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</si>
  <si>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</si>
  <si>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</si>
  <si>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</si>
  <si>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</si>
  <si>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</si>
  <si>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</si>
  <si>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</si>
  <si>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</si>
  <si>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</si>
  <si>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</si>
  <si>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</si>
  <si>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</si>
  <si>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</si>
  <si>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</si>
  <si>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</si>
  <si>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</si>
  <si>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</si>
  <si>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</si>
  <si>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</si>
  <si>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</si>
  <si>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</si>
  <si>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</si>
  <si>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</si>
  <si>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</si>
  <si>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</si>
  <si>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</si>
  <si>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</si>
  <si>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</si>
  <si>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</si>
  <si>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</si>
  <si>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</si>
  <si>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</si>
  <si>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</si>
  <si>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</si>
  <si>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</si>
  <si>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</si>
  <si>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</si>
  <si>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</si>
  <si>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</si>
  <si>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</si>
  <si>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</si>
  <si>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</si>
  <si>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</si>
  <si>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</si>
  <si>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</si>
  <si>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</si>
  <si>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</si>
  <si>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</si>
  <si>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</si>
  <si>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</si>
  <si>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</si>
  <si>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</si>
  <si>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</si>
  <si>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</si>
  <si>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</si>
  <si>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</si>
  <si>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</si>
  <si>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</si>
  <si>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</si>
  <si>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</si>
  <si>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</si>
  <si>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</si>
  <si>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</si>
  <si>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</si>
  <si>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</si>
  <si>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</si>
  <si>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</si>
  <si>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</si>
  <si>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</si>
  <si>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</si>
  <si>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</si>
  <si>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</si>
  <si>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</si>
  <si>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</si>
  <si>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</si>
  <si>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</si>
  <si>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</si>
  <si>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</si>
  <si>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</si>
  <si>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</si>
  <si>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</si>
  <si>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</si>
  <si>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</si>
  <si>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</si>
  <si>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</si>
  <si>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</si>
  <si>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</si>
  <si>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</si>
  <si>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</si>
  <si>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</si>
  <si>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</si>
  <si>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</si>
  <si>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</si>
  <si>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</si>
  <si>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</si>
  <si>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</si>
  <si>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</si>
  <si>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</si>
  <si>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</si>
  <si>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</si>
  <si>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</si>
  <si>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</si>
  <si>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</si>
  <si>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</si>
  <si>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</si>
  <si>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</si>
  <si>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</si>
  <si>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</si>
  <si>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</si>
  <si>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</si>
  <si>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</si>
  <si>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</si>
  <si>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</si>
  <si>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</si>
  <si>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</si>
  <si>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</si>
  <si>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</si>
  <si>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</si>
  <si>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</si>
  <si>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</si>
  <si>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</si>
  <si>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</si>
  <si>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</si>
  <si>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</si>
  <si>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</si>
  <si>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</si>
  <si>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</si>
  <si>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</si>
  <si>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</si>
  <si>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</si>
  <si>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</si>
  <si>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</si>
  <si>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</si>
  <si>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</si>
  <si>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</si>
  <si>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</si>
  <si>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</si>
  <si>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</si>
  <si>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</si>
  <si>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</si>
  <si>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</si>
  <si>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</si>
  <si>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</si>
  <si>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</si>
  <si>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</si>
  <si>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</si>
  <si>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</si>
  <si>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</si>
  <si>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</si>
  <si>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</si>
  <si>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</si>
  <si>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</si>
  <si>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</si>
  <si>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</si>
  <si>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</si>
  <si>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</si>
  <si>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</si>
  <si>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</si>
  <si>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</si>
  <si>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</si>
  <si>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</si>
  <si>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</si>
  <si>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</si>
  <si>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</si>
  <si>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</si>
  <si>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</si>
  <si>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</si>
  <si>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</si>
  <si>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</si>
  <si>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</si>
  <si>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</si>
  <si>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</si>
  <si>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</si>
  <si>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</si>
  <si>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</si>
  <si>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</si>
  <si>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</si>
  <si>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</si>
  <si>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</si>
  <si>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</si>
  <si>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</si>
  <si>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</si>
  <si>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</si>
  <si>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</si>
  <si>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</si>
  <si>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</si>
  <si>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</si>
  <si>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</si>
  <si>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</si>
  <si>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</si>
  <si>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</si>
  <si>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</si>
  <si>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</si>
  <si>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</si>
  <si>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</si>
  <si>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</si>
  <si>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</si>
  <si>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</si>
  <si>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</si>
  <si>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</si>
  <si>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</si>
  <si>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</si>
  <si>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</si>
  <si>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</si>
  <si>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</si>
  <si>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</si>
  <si>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</si>
  <si>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</si>
  <si>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</si>
  <si>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</si>
  <si>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</si>
  <si>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</si>
  <si>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</si>
  <si>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</si>
  <si>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</si>
  <si>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</si>
  <si>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</si>
  <si>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</si>
  <si>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</si>
  <si>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</si>
  <si>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</si>
  <si>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</si>
  <si>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</si>
  <si>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</si>
  <si>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</si>
  <si>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</si>
  <si>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</si>
  <si>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</si>
  <si>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</si>
  <si>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</si>
  <si>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</si>
  <si>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</si>
  <si>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</si>
  <si>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</si>
  <si>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</si>
  <si>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</si>
  <si>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</si>
  <si>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</si>
  <si>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</si>
  <si>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</si>
  <si>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</si>
  <si>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</si>
  <si>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</si>
  <si>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</si>
  <si>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</si>
  <si>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</si>
  <si>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</si>
  <si>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</si>
  <si>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</si>
  <si>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</si>
  <si>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</si>
  <si>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</si>
  <si>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</si>
  <si>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</si>
  <si>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</si>
  <si>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</si>
  <si>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</si>
  <si>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</si>
  <si>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</si>
  <si>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</si>
  <si>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</si>
  <si>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</si>
  <si>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</si>
  <si>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</si>
  <si>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</si>
  <si>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</si>
  <si>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</si>
  <si>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</si>
  <si>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</si>
  <si>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</si>
  <si>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</si>
  <si>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</si>
  <si>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</si>
  <si>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</si>
  <si>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</si>
  <si>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</si>
  <si>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</si>
  <si>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</si>
  <si>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</si>
  <si>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</si>
  <si>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</si>
  <si>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</si>
  <si>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</si>
  <si>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</si>
  <si>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</si>
  <si>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</si>
  <si>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</si>
  <si>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</si>
  <si>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</si>
  <si>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</si>
  <si>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</si>
  <si>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</si>
  <si>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</si>
  <si>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</si>
  <si>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</si>
  <si>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</si>
  <si>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</si>
  <si>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</si>
  <si>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</si>
  <si>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</si>
  <si>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</si>
  <si>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</si>
  <si>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</si>
  <si>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</si>
  <si>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</si>
  <si>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</si>
  <si>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</si>
  <si>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</si>
  <si>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</si>
  <si>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</si>
  <si>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</si>
  <si>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</si>
  <si>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</si>
  <si>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</si>
  <si>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</si>
  <si>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</si>
  <si>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</si>
  <si>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</si>
  <si>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</si>
  <si>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</si>
  <si>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</si>
  <si>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</si>
  <si>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</si>
  <si>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</si>
  <si>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</si>
  <si>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</si>
  <si>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</si>
  <si>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</si>
  <si>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</si>
  <si>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</si>
  <si>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</si>
  <si>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</si>
  <si>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</si>
  <si>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</si>
  <si>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</si>
  <si>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</si>
  <si>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</si>
  <si>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</si>
  <si>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</si>
  <si>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</si>
  <si>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</si>
  <si>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</si>
  <si>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</si>
  <si>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</si>
  <si>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</si>
  <si>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</si>
  <si>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</si>
  <si>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</si>
  <si>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</si>
  <si>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</si>
  <si>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</si>
  <si>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</si>
  <si>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</si>
  <si>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</si>
  <si>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</si>
  <si>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</si>
  <si>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</si>
  <si>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</si>
  <si>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</si>
  <si>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</si>
  <si>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</si>
  <si>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</si>
  <si>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</si>
  <si>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</si>
  <si>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</si>
  <si>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</si>
  <si>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</si>
  <si>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</si>
  <si>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</si>
  <si>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</si>
  <si>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</si>
  <si>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</si>
  <si>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</si>
  <si>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</si>
  <si>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</si>
  <si>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</si>
  <si>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</si>
  <si>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</si>
  <si>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</si>
  <si>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</si>
  <si>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</si>
  <si>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</si>
  <si>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</si>
  <si>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</si>
  <si>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</si>
  <si>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</si>
  <si>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</si>
  <si>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</si>
  <si>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</si>
  <si>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</si>
  <si>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</si>
  <si>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</si>
  <si>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</si>
  <si>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</si>
  <si>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</si>
  <si>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</si>
  <si>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</si>
  <si>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</si>
  <si>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</si>
  <si>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</si>
  <si>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</si>
  <si>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</si>
  <si>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</si>
  <si>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</si>
  <si>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</si>
  <si>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</si>
  <si>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</si>
  <si>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</si>
  <si>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</si>
  <si>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</si>
  <si>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</si>
  <si>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</si>
  <si>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</si>
  <si>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</si>
  <si>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</si>
  <si>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</si>
  <si>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</si>
  <si>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</si>
  <si>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</si>
  <si>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</si>
  <si>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</si>
  <si>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</si>
  <si>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</si>
  <si>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</si>
  <si>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</si>
  <si>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</si>
  <si>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</si>
  <si>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</si>
  <si>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</si>
  <si>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</si>
  <si>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</si>
  <si>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</si>
  <si>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</si>
  <si>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</si>
  <si>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</si>
  <si>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</si>
  <si>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</si>
  <si>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</si>
  <si>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</si>
  <si>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</si>
  <si>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</si>
  <si>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</si>
  <si>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</si>
  <si>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</si>
  <si>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</si>
  <si>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</si>
  <si>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</si>
  <si>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</si>
  <si>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</si>
  <si>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</si>
  <si>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</si>
  <si>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</si>
  <si>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</si>
  <si>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</si>
  <si>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</si>
  <si>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</si>
  <si>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</si>
  <si>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</si>
  <si>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</si>
  <si>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</si>
  <si>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</si>
  <si>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</si>
  <si>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</si>
  <si>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</si>
  <si>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</si>
  <si>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</si>
  <si>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</si>
  <si>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</si>
  <si>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</si>
  <si>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</si>
  <si>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</si>
  <si>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</si>
  <si>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</si>
  <si>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</si>
  <si>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</si>
  <si>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</si>
  <si>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</si>
  <si>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</si>
  <si>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</si>
  <si>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</si>
  <si>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</si>
  <si>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</si>
  <si>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</si>
  <si>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</si>
  <si>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</si>
  <si>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</si>
  <si>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</si>
  <si>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</si>
  <si>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</si>
  <si>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</si>
  <si>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</si>
  <si>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</si>
  <si>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</si>
  <si>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</si>
  <si>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</si>
  <si>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</si>
  <si>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</si>
  <si>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</si>
  <si>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</si>
  <si>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</si>
  <si>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</si>
  <si>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</si>
  <si>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</si>
  <si>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</si>
  <si>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</si>
  <si>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</si>
  <si>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</si>
  <si>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</si>
  <si>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</si>
  <si>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</si>
  <si>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</si>
  <si>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</si>
  <si>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</si>
  <si>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</si>
  <si>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</si>
  <si>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</si>
  <si>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</si>
  <si>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</si>
  <si>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</si>
  <si>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</si>
  <si>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</si>
  <si>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</si>
  <si>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</si>
  <si>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</si>
  <si>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</si>
  <si>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</si>
  <si>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</si>
  <si>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</si>
  <si>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</si>
  <si>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</si>
  <si>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</si>
  <si>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</si>
  <si>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</si>
  <si>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</si>
  <si>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</si>
  <si>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</si>
  <si>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</si>
  <si>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</si>
  <si>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</si>
  <si>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</si>
  <si>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</si>
  <si>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</si>
  <si>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</si>
  <si>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</si>
  <si>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</si>
  <si>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</si>
  <si>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</si>
  <si>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</si>
  <si>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</si>
  <si>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</si>
  <si>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</si>
  <si>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</si>
  <si>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</si>
  <si>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</si>
  <si>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</si>
  <si>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</si>
  <si>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</si>
  <si>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</si>
  <si>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</si>
  <si>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</si>
  <si>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</si>
  <si>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</si>
  <si>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</si>
  <si>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</si>
  <si>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</si>
  <si>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</si>
  <si>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</si>
  <si>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</si>
  <si>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</si>
  <si>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</si>
  <si>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</si>
  <si>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</si>
  <si>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</si>
  <si>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</si>
  <si>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</si>
  <si>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</si>
  <si>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</si>
  <si>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</si>
  <si>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</si>
  <si>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</si>
  <si>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</si>
  <si>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</si>
  <si>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</si>
  <si>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</si>
  <si>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</si>
  <si>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</si>
  <si>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</si>
  <si>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</si>
  <si>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</si>
  <si>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</si>
  <si>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</si>
  <si>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</si>
  <si>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</si>
  <si>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</si>
  <si>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</si>
  <si>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</si>
  <si>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</si>
  <si>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</si>
  <si>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</si>
  <si>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</si>
  <si>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</si>
  <si>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</si>
  <si>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</si>
  <si>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</si>
  <si>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</si>
  <si>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</si>
  <si>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</si>
  <si>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</si>
  <si>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</si>
  <si>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</si>
  <si>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</si>
  <si>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</si>
  <si>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</si>
  <si>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</si>
  <si>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</si>
  <si>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</si>
  <si>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</si>
  <si>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</si>
  <si>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</si>
  <si>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</si>
  <si>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</si>
  <si>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</si>
  <si>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</si>
  <si>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</si>
  <si>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</si>
  <si>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</si>
  <si>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</si>
  <si>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</si>
  <si>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</si>
  <si>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</si>
  <si>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</si>
  <si>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</si>
  <si>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</si>
  <si>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</si>
  <si>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</si>
  <si>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</si>
  <si>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</si>
  <si>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</si>
  <si>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</si>
  <si>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</si>
  <si>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</si>
  <si>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</si>
  <si>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</si>
  <si>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</si>
  <si>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</si>
  <si>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</si>
  <si>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</si>
  <si>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</si>
  <si>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</si>
  <si>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</si>
  <si>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</si>
  <si>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</si>
  <si>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</si>
  <si>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</si>
  <si>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</si>
  <si>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</si>
  <si>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</si>
  <si>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</si>
  <si>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</si>
  <si>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</si>
  <si>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</si>
  <si>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</si>
  <si>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</si>
  <si>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</si>
  <si>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</si>
  <si>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</si>
  <si>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</si>
  <si>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</si>
  <si>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</si>
  <si>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</si>
  <si>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</si>
  <si>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</si>
  <si>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</si>
  <si>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</si>
  <si>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</si>
  <si>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</si>
  <si>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</si>
  <si>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</si>
  <si>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</si>
  <si>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</si>
  <si>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</si>
  <si>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</si>
  <si>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</si>
  <si>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</si>
  <si>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</si>
  <si>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</si>
  <si>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</si>
  <si>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</si>
  <si>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</si>
  <si>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</si>
  <si>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</si>
  <si>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</si>
  <si>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</si>
  <si>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</si>
  <si>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</si>
  <si>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</si>
  <si>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</si>
  <si>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</si>
  <si>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</si>
  <si>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</si>
  <si>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</si>
  <si>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</si>
  <si>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</si>
  <si>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</si>
  <si>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</si>
  <si>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</si>
  <si>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</si>
  <si>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</si>
  <si>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</si>
  <si>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</si>
  <si>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</si>
  <si>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</si>
  <si>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</si>
  <si>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</si>
  <si>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</si>
  <si>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</si>
  <si>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</si>
  <si>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</si>
  <si>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</si>
  <si>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</si>
  <si>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</si>
  <si>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</si>
  <si>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</si>
  <si>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</si>
  <si>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</si>
  <si>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</si>
  <si>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</si>
  <si>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</si>
  <si>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</si>
  <si>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</si>
  <si>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</si>
  <si>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</si>
  <si>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</si>
  <si>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</si>
  <si>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</si>
  <si>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</si>
  <si>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</si>
  <si>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</si>
  <si>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</si>
  <si>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</si>
  <si>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</si>
  <si>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</si>
  <si>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</si>
  <si>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</si>
  <si>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</si>
  <si>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</si>
  <si>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</si>
  <si>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</si>
  <si>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</si>
  <si>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</si>
  <si>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</si>
  <si>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</si>
  <si>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</si>
  <si>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</si>
  <si>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</si>
  <si>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</si>
  <si>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</si>
  <si>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</si>
  <si>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</si>
  <si>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</si>
  <si>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</si>
  <si>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</si>
  <si>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</si>
  <si>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</si>
  <si>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</si>
  <si>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</si>
  <si>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</si>
  <si>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</si>
  <si>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</si>
  <si>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</si>
  <si>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</si>
  <si>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</si>
  <si>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</si>
  <si>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</si>
  <si>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</si>
  <si>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</si>
  <si>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</si>
  <si>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</si>
  <si>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</si>
  <si>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</si>
  <si>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</si>
  <si>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</si>
  <si>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</si>
  <si>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</si>
  <si>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</si>
  <si>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</si>
  <si>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</si>
  <si>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</si>
  <si>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</si>
  <si>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</si>
  <si>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</si>
  <si>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</si>
  <si>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</si>
  <si>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</si>
  <si>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</si>
  <si>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</si>
  <si>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</si>
  <si>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</si>
  <si>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</si>
  <si>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</si>
  <si>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</si>
  <si>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</si>
  <si>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</si>
  <si>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</si>
  <si>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</si>
  <si>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</si>
  <si>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</si>
  <si>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</si>
  <si>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</si>
  <si>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</si>
  <si>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</si>
  <si>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</si>
  <si>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</si>
  <si>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</si>
  <si>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</si>
  <si>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</si>
  <si>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</si>
  <si>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</si>
  <si>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</si>
  <si>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</si>
  <si>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</si>
  <si>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</si>
  <si>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</si>
  <si>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</si>
  <si>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</si>
  <si>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</si>
  <si>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</si>
  <si>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</si>
  <si>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</si>
  <si>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</si>
  <si>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</si>
  <si>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</si>
  <si>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</si>
  <si>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</si>
  <si>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</si>
  <si>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</si>
  <si>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</si>
  <si>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</si>
  <si>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</si>
  <si>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</si>
  <si>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</si>
  <si>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</si>
  <si>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</si>
  <si>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</si>
  <si>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</si>
  <si>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</si>
  <si>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</si>
  <si>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</si>
  <si>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</si>
  <si>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</si>
  <si>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</si>
  <si>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</si>
  <si>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</si>
  <si>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</si>
  <si>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</si>
  <si>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</si>
  <si>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</si>
  <si>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</si>
  <si>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</si>
  <si>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</si>
  <si>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</si>
  <si>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</si>
  <si>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</si>
  <si>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</si>
  <si>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</si>
  <si>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</si>
  <si>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</si>
  <si>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</si>
  <si>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</si>
  <si>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</si>
  <si>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</si>
  <si>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</si>
  <si>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</si>
  <si>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</si>
  <si>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</si>
  <si>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</si>
  <si>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</si>
  <si>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</si>
  <si>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</si>
  <si>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</si>
  <si>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</si>
  <si>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</si>
  <si>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</si>
  <si>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</si>
  <si>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</si>
  <si>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</si>
  <si>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</si>
  <si>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</si>
  <si>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</si>
  <si>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</si>
  <si>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</si>
  <si>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</si>
  <si>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</si>
  <si>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</si>
  <si>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</si>
  <si>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</si>
  <si>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</si>
  <si>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</si>
  <si>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</si>
  <si>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</si>
  <si>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</si>
  <si>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</si>
  <si>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</si>
  <si>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</si>
  <si>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</si>
  <si>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</si>
  <si>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</si>
  <si>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</si>
  <si>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</si>
  <si>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</si>
  <si>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</si>
  <si>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</si>
  <si>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</si>
  <si>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</si>
  <si>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</si>
  <si>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</si>
  <si>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</si>
  <si>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</si>
  <si>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</si>
  <si>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</si>
  <si>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</si>
  <si>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</si>
  <si>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</si>
  <si>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</si>
  <si>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</si>
  <si>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</si>
  <si>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</si>
  <si>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</si>
  <si>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</si>
  <si>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</si>
  <si>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</si>
  <si>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</si>
  <si>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</si>
  <si>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</si>
  <si>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</si>
  <si>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</si>
  <si>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</si>
  <si>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</si>
  <si>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</si>
  <si>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</si>
  <si>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</si>
  <si>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</si>
  <si>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</si>
  <si>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</si>
  <si>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</si>
  <si>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</si>
  <si>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</si>
  <si>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</si>
  <si>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</si>
  <si>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</si>
  <si>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</si>
  <si>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</si>
  <si>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</si>
  <si>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</si>
  <si>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</si>
  <si>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</si>
  <si>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</si>
  <si>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</si>
  <si>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</si>
  <si>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</si>
  <si>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</si>
  <si>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</si>
  <si>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</si>
  <si>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</si>
  <si>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</si>
  <si>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</si>
  <si>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</si>
  <si>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</si>
  <si>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</si>
  <si>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</si>
  <si>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</si>
  <si>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</si>
  <si>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</si>
  <si>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</si>
  <si>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</si>
  <si>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</si>
  <si>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</si>
  <si>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</si>
  <si>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</si>
  <si>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</si>
  <si>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</si>
  <si>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</si>
  <si>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</si>
  <si>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</si>
  <si>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</si>
  <si>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</si>
  <si>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</si>
  <si>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</si>
  <si>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</si>
  <si>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</si>
  <si>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</si>
  <si>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</si>
  <si>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</si>
  <si>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</si>
  <si>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</si>
  <si>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</si>
  <si>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</si>
  <si>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</si>
  <si>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</si>
  <si>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</si>
  <si>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</si>
  <si>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</si>
  <si>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</si>
  <si>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</si>
  <si>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</si>
  <si>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</si>
  <si>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</si>
  <si>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</si>
  <si>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</si>
  <si>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</si>
  <si>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</si>
  <si>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</si>
  <si>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</si>
  <si>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</si>
  <si>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</si>
  <si>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</si>
  <si>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</si>
  <si>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</si>
  <si>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</si>
  <si>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</si>
  <si>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</si>
  <si>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</si>
  <si>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</si>
  <si>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</si>
  <si>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</si>
  <si>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</si>
  <si>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</si>
  <si>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</si>
  <si>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</si>
  <si>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</si>
  <si>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</si>
  <si>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</si>
  <si>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</si>
  <si>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</si>
  <si>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</si>
  <si>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</si>
  <si>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</si>
  <si>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</si>
  <si>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</si>
  <si>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</si>
  <si>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</si>
  <si>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</si>
  <si>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</si>
  <si>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</si>
  <si>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</si>
  <si>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</si>
  <si>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</si>
  <si>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</si>
  <si>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</si>
  <si>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</si>
  <si>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</si>
  <si>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</si>
  <si>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</si>
  <si>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</si>
  <si>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</si>
  <si>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</si>
  <si>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</si>
  <si>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</si>
  <si>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</si>
  <si>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</si>
  <si>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</si>
  <si>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</si>
  <si>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</si>
  <si>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</si>
  <si>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</si>
  <si>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</si>
  <si>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</si>
  <si>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</si>
  <si>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</si>
  <si>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</si>
  <si>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</si>
  <si>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</si>
  <si>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</si>
  <si>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</si>
  <si>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</si>
  <si>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</si>
  <si>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</si>
  <si>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</si>
  <si>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</si>
  <si>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</si>
  <si>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</si>
  <si>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</si>
  <si>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</si>
  <si>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</si>
  <si>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</si>
  <si>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</si>
  <si>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</si>
  <si>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</si>
  <si>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</si>
  <si>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</si>
  <si>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</si>
  <si>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</si>
  <si>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</si>
  <si>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</si>
  <si>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</si>
  <si>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</si>
  <si>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</si>
  <si>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</si>
  <si>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</si>
  <si>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</si>
  <si>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</si>
  <si>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</si>
  <si>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</si>
  <si>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</si>
  <si>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</si>
  <si>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</si>
  <si>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</si>
  <si>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</si>
  <si>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</si>
  <si>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</si>
  <si>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</si>
  <si>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</si>
  <si>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</si>
  <si>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</si>
  <si>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</si>
  <si>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</si>
  <si>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</si>
  <si>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</si>
  <si>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</si>
  <si>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</si>
  <si>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</si>
  <si>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</si>
  <si>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</si>
  <si>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</si>
  <si>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</si>
  <si>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</si>
  <si>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</si>
  <si>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</si>
  <si>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</si>
  <si>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</si>
  <si>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</si>
  <si>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</si>
  <si>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</si>
  <si>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</si>
  <si>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</si>
  <si>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</si>
  <si>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</si>
  <si>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</si>
  <si>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</si>
  <si>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</si>
  <si>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</si>
  <si>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</si>
  <si>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</si>
  <si>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</si>
  <si>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</si>
  <si>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</si>
  <si>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</si>
  <si>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</si>
  <si>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</si>
  <si>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</si>
  <si>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</si>
  <si>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</si>
  <si>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</si>
  <si>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</si>
  <si>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</si>
  <si>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</si>
  <si>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</si>
  <si>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</si>
  <si>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</si>
  <si>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</si>
  <si>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</si>
  <si>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</si>
  <si>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</si>
  <si>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</si>
  <si>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</si>
  <si>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</si>
  <si>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</si>
  <si>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</si>
  <si>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</si>
  <si>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</si>
  <si>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</si>
  <si>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</si>
  <si>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</si>
  <si>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</si>
  <si>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</si>
  <si>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</si>
  <si>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</si>
  <si>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</si>
  <si>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</si>
  <si>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</si>
  <si>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</si>
  <si>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</si>
  <si>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</si>
  <si>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</si>
  <si>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</si>
  <si>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</si>
  <si>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</si>
  <si>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</si>
  <si>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</si>
  <si>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</si>
  <si>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</si>
  <si>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</si>
  <si>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</si>
  <si>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</si>
  <si>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</si>
  <si>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</si>
  <si>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</si>
  <si>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</si>
  <si>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</si>
  <si>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</si>
  <si>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</si>
  <si>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</si>
  <si>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</si>
  <si>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</si>
  <si>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</si>
  <si>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</si>
  <si>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</si>
  <si>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</si>
  <si>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</si>
  <si>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</si>
  <si>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</si>
  <si>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</si>
  <si>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</si>
  <si>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</si>
  <si>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</si>
  <si>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</si>
  <si>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</si>
  <si>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</si>
  <si>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</si>
  <si>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</si>
  <si>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</si>
  <si>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</si>
  <si>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</si>
  <si>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</si>
  <si>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</si>
  <si>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</si>
  <si>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</si>
  <si>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</si>
  <si>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</si>
  <si>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</si>
  <si>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</si>
  <si>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</si>
  <si>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</si>
  <si>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</si>
  <si>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</si>
  <si>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</si>
  <si>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</si>
  <si>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</si>
  <si>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</si>
  <si>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</si>
  <si>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</si>
  <si>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</si>
  <si>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</si>
  <si>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</si>
  <si>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</si>
  <si>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</si>
  <si>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</si>
  <si>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</si>
  <si>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</si>
  <si>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</si>
  <si>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</si>
  <si>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</si>
  <si>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</si>
  <si>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</si>
  <si>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</si>
  <si>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</si>
  <si>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</si>
  <si>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</si>
  <si>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</si>
  <si>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</si>
  <si>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</si>
  <si>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</si>
  <si>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</si>
  <si>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</si>
  <si>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</si>
  <si>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</si>
  <si>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</si>
  <si>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</si>
  <si>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</si>
  <si>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</si>
  <si>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</si>
  <si>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</si>
  <si>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</si>
  <si>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</si>
  <si>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</si>
  <si>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</si>
  <si>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</si>
  <si>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</si>
  <si>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</si>
  <si>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</si>
  <si>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</si>
  <si>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</si>
  <si>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</si>
  <si>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</si>
  <si>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</si>
  <si>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</si>
  <si>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</si>
  <si>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</si>
  <si>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</si>
  <si>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</si>
  <si>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</si>
  <si>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</si>
  <si>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</si>
  <si>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</si>
  <si>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</si>
  <si>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</si>
  <si>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</si>
  <si>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</si>
  <si>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</si>
  <si>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</si>
  <si>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</si>
  <si>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</si>
  <si>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</si>
  <si>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</si>
  <si>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</si>
  <si>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</si>
  <si>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</si>
  <si>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</si>
  <si>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</si>
  <si>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</si>
  <si>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</si>
  <si>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</si>
  <si>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</si>
  <si>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</si>
  <si>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</si>
  <si>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</si>
  <si>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</si>
  <si>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</si>
  <si>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</si>
  <si>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</si>
  <si>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</si>
  <si>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</si>
  <si>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</si>
  <si>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</si>
  <si>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</si>
  <si>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</si>
  <si>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</si>
  <si>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</si>
  <si>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</si>
  <si>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</si>
  <si>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</si>
  <si>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</si>
  <si>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</si>
  <si>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</si>
  <si>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</si>
  <si>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</si>
  <si>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</si>
  <si>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</si>
  <si>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</si>
  <si>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</si>
  <si>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</si>
  <si>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</si>
  <si>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</si>
  <si>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</si>
  <si>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</si>
  <si>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</si>
  <si>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</si>
  <si>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</si>
  <si>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</si>
  <si>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</si>
  <si>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</si>
  <si>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</si>
  <si>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</si>
  <si>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</si>
  <si>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</si>
  <si>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</si>
  <si>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</si>
  <si>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</si>
  <si>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</si>
  <si>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</si>
  <si>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</si>
  <si>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</si>
  <si>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</si>
  <si>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</si>
  <si>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</si>
  <si>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</si>
  <si>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</si>
  <si>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</si>
  <si>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</si>
  <si>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</si>
  <si>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</si>
  <si>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</si>
  <si>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</si>
  <si>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</si>
  <si>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</si>
  <si>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</si>
  <si>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</si>
  <si>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</si>
  <si>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</si>
  <si>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</si>
  <si>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</si>
  <si>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</si>
  <si>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</si>
  <si>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</si>
  <si>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</si>
  <si>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</si>
  <si>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</si>
  <si>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</si>
  <si>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</si>
  <si>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</si>
  <si>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</si>
  <si>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</si>
  <si>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</si>
  <si>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</si>
  <si>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</si>
  <si>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</si>
  <si>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</si>
  <si>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</si>
  <si>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</si>
  <si>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</si>
  <si>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</si>
  <si>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</si>
  <si>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</si>
  <si>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</si>
  <si>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</si>
  <si>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</si>
  <si>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</si>
  <si>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</si>
  <si>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</si>
  <si>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</si>
  <si>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</si>
  <si>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</si>
  <si>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</si>
  <si>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</si>
  <si>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</si>
  <si>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</si>
  <si>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</si>
  <si>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</si>
  <si>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</si>
  <si>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</si>
  <si>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</si>
  <si>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</si>
  <si>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</si>
  <si>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</si>
  <si>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</si>
  <si>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</si>
  <si>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</si>
  <si>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</si>
  <si>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</si>
  <si>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</si>
  <si>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</si>
  <si>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</si>
  <si>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</si>
  <si>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</si>
  <si>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</si>
  <si>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</si>
  <si>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</si>
  <si>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</si>
  <si>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</si>
  <si>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</si>
  <si>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</si>
  <si>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</si>
  <si>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</si>
  <si>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</si>
  <si>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</si>
  <si>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</si>
  <si>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</si>
  <si>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</si>
  <si>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</si>
  <si>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</si>
  <si>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</si>
  <si>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</si>
  <si>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</si>
  <si>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</si>
  <si>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</si>
  <si>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</si>
  <si>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</si>
  <si>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</si>
  <si>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</si>
  <si>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</si>
  <si>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</si>
  <si>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</si>
  <si>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</si>
  <si>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</si>
  <si>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</si>
  <si>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</si>
  <si>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</si>
  <si>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</si>
  <si>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</si>
  <si>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</si>
  <si>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</si>
  <si>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</si>
  <si>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</si>
  <si>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</si>
  <si>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</si>
  <si>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</si>
  <si>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</si>
  <si>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</si>
  <si>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</si>
  <si>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</si>
  <si>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</si>
  <si>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</si>
  <si>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</si>
  <si>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</si>
  <si>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</si>
  <si>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</si>
  <si>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</si>
  <si>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</si>
  <si>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</si>
  <si>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</si>
  <si>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</si>
  <si>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</si>
  <si>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</si>
  <si>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</si>
  <si>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</si>
  <si>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</si>
  <si>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</si>
  <si>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</si>
  <si>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</si>
  <si>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</si>
  <si>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</si>
  <si>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</si>
  <si>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</si>
  <si>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</si>
  <si>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</si>
  <si>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</si>
  <si>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</si>
  <si>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</si>
  <si>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</si>
  <si>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</si>
  <si>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</si>
  <si>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</si>
  <si>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</si>
  <si>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</si>
  <si>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</si>
  <si>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</si>
  <si>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</si>
  <si>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</si>
  <si>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</si>
  <si>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</si>
  <si>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</si>
  <si>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</si>
  <si>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</si>
  <si>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</si>
  <si>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</si>
  <si>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</si>
  <si>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</si>
  <si>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</si>
  <si>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</si>
  <si>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</si>
  <si>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</si>
  <si>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</si>
  <si>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</si>
  <si>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</si>
  <si>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</si>
  <si>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</si>
  <si>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</si>
  <si>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</si>
  <si>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</si>
  <si>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</si>
  <si>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</si>
  <si>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</si>
  <si>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</si>
  <si>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</si>
  <si>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</si>
  <si>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</si>
  <si>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</si>
  <si>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</si>
  <si>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</si>
  <si>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</si>
  <si>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</si>
  <si>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</si>
  <si>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</si>
  <si>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</si>
  <si>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</si>
  <si>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</si>
  <si>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</si>
  <si>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</si>
  <si>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</si>
  <si>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</si>
  <si>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</si>
  <si>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</si>
  <si>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</si>
  <si>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</si>
  <si>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</si>
  <si>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</si>
  <si>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</si>
  <si>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</si>
  <si>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</si>
  <si>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</si>
  <si>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</si>
  <si>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</si>
  <si>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</si>
  <si>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</si>
  <si>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</si>
  <si>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</si>
  <si>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</si>
  <si>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</si>
  <si>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</si>
  <si>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</si>
  <si>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</si>
  <si>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</si>
  <si>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</si>
  <si>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</si>
  <si>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</si>
  <si>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</si>
  <si>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</si>
  <si>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</si>
  <si>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</si>
  <si>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</si>
  <si>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</si>
  <si>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</si>
  <si>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</si>
  <si>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</si>
  <si>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</si>
  <si>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</si>
  <si>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</si>
  <si>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</si>
  <si>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</si>
  <si>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</si>
  <si>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</si>
  <si>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</si>
  <si>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</si>
  <si>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</si>
  <si>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</si>
  <si>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</si>
  <si>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</si>
  <si>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</si>
  <si>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</si>
  <si>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</si>
  <si>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</si>
  <si>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</si>
  <si>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</si>
  <si>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</si>
  <si>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</si>
  <si>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</si>
  <si>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</si>
  <si>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</si>
  <si>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</si>
  <si>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</si>
  <si>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</si>
  <si>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</si>
  <si>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</si>
  <si>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</si>
  <si>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</si>
  <si>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</si>
  <si>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</si>
  <si>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</si>
  <si>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</si>
  <si>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</si>
  <si>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</si>
  <si>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</si>
  <si>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</si>
  <si>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</si>
  <si>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</si>
  <si>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</si>
  <si>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</si>
  <si>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</si>
  <si>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</si>
  <si>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</si>
  <si>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</si>
  <si>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</si>
  <si>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</si>
  <si>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</si>
  <si>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</si>
  <si>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</si>
  <si>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</si>
  <si>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</si>
  <si>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</si>
  <si>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</si>
  <si>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</si>
  <si>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</si>
  <si>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</si>
  <si>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</si>
  <si>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</si>
  <si>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</si>
  <si>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</si>
  <si>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</si>
  <si>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</si>
  <si>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</si>
  <si>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</si>
  <si>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</si>
  <si>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</si>
  <si>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</si>
  <si>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</si>
  <si>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</si>
  <si>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</si>
  <si>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</si>
  <si>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</si>
  <si>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</si>
  <si>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</si>
  <si>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</si>
  <si>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</si>
  <si>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</si>
  <si>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</si>
  <si>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</si>
  <si>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</si>
  <si>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</si>
  <si>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</si>
  <si>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</si>
  <si>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</si>
  <si>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</si>
  <si>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</si>
  <si>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</si>
  <si>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</si>
  <si>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</si>
  <si>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</si>
  <si>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</si>
  <si>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</si>
  <si>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</si>
  <si>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</si>
  <si>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</si>
  <si>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</si>
  <si>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</si>
  <si>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</si>
  <si>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</si>
  <si>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</si>
  <si>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</si>
  <si>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</si>
  <si>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</si>
  <si>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</si>
  <si>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</si>
  <si>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</si>
  <si>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</si>
  <si>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</si>
  <si>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</si>
  <si>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</si>
  <si>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</si>
  <si>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</si>
  <si>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</si>
  <si>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</si>
  <si>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</si>
  <si>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</si>
  <si>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</si>
  <si>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</si>
  <si>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</si>
  <si>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</si>
  <si>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</si>
  <si>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</si>
  <si>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</si>
  <si>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</si>
  <si>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</si>
  <si>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</si>
  <si>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</si>
  <si>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</si>
  <si>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</si>
  <si>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</si>
  <si>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</si>
  <si>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</si>
  <si>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</si>
  <si>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</si>
  <si>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</si>
  <si>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</si>
  <si>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</si>
  <si>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</si>
  <si>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</si>
  <si>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</si>
  <si>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</si>
  <si>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</si>
  <si>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</si>
  <si>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</si>
  <si>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</si>
  <si>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</si>
  <si>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</si>
  <si>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</si>
  <si>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</si>
  <si>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</si>
  <si>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</si>
  <si>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</si>
  <si>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</si>
  <si>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</si>
  <si>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</si>
  <si>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</si>
  <si>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</si>
  <si>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</si>
  <si>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</si>
  <si>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</si>
  <si>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</si>
  <si>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</si>
  <si>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</si>
  <si>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</si>
  <si>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</si>
  <si>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</si>
  <si>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</si>
  <si>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</si>
  <si>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</si>
  <si>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</si>
  <si>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</si>
  <si>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</si>
  <si>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</si>
  <si>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</si>
  <si>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</si>
  <si>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</si>
  <si>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</si>
  <si>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</si>
  <si>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</si>
  <si>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</si>
  <si>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</si>
  <si>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</si>
  <si>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</si>
  <si>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</si>
  <si>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</si>
  <si>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</si>
  <si>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</si>
  <si>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</si>
  <si>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</si>
  <si>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</si>
  <si>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</si>
  <si>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</si>
  <si>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</si>
  <si>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</si>
  <si>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</si>
  <si>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</si>
  <si>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</si>
  <si>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</si>
  <si>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</si>
  <si>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</si>
  <si>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</si>
  <si>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</si>
  <si>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</si>
  <si>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</si>
  <si>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</si>
  <si>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</si>
  <si>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</si>
  <si>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</si>
  <si>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</si>
  <si>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</si>
  <si>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</si>
  <si>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</si>
  <si>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</si>
  <si>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</si>
  <si>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</si>
  <si>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</si>
  <si>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</si>
  <si>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</si>
  <si>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</si>
  <si>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</si>
  <si>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</si>
  <si>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</si>
  <si>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</si>
  <si>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</si>
  <si>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</si>
  <si>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</si>
  <si>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</si>
  <si>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</si>
  <si>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</si>
  <si>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</si>
  <si>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</si>
  <si>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</si>
  <si>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</si>
  <si>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</si>
  <si>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</si>
  <si>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</si>
  <si>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</si>
  <si>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</si>
  <si>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</si>
  <si>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</si>
  <si>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</si>
  <si>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</si>
  <si>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</si>
  <si>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</si>
  <si>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</si>
  <si>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</si>
  <si>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</si>
  <si>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</si>
  <si>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</si>
  <si>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</si>
  <si>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</si>
  <si>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</si>
  <si>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</si>
  <si>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</si>
  <si>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</si>
  <si>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</si>
  <si>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</si>
  <si>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</si>
  <si>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</si>
  <si>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</si>
  <si>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</si>
  <si>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</si>
  <si>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</si>
  <si>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</si>
  <si>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</si>
  <si>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</si>
  <si>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</si>
  <si>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</si>
  <si>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</si>
  <si>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</si>
  <si>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</si>
  <si>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</si>
  <si>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</si>
  <si>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</si>
  <si>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</si>
  <si>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</si>
  <si>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</si>
  <si>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</si>
  <si>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</si>
  <si>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</si>
  <si>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</si>
  <si>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</si>
  <si>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</si>
  <si>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</si>
  <si>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</si>
  <si>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</si>
  <si>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</si>
  <si>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</si>
  <si>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</si>
  <si>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</si>
  <si>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</si>
  <si>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</si>
  <si>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</si>
  <si>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</si>
  <si>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</si>
  <si>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</si>
  <si>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</si>
  <si>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</si>
  <si>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</si>
  <si>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</si>
  <si>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</si>
  <si>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</si>
  <si>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</si>
  <si>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</si>
  <si>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</si>
  <si>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</si>
  <si>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</si>
  <si>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</si>
  <si>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</si>
  <si>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</si>
  <si>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</si>
  <si>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</si>
  <si>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</si>
  <si>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</si>
  <si>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</si>
  <si>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</si>
  <si>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</si>
  <si>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</si>
  <si>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</si>
  <si>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</si>
  <si>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</si>
  <si>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</si>
  <si>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</si>
  <si>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</si>
  <si>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</si>
  <si>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</si>
  <si>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</si>
  <si>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</si>
  <si>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</si>
  <si>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</si>
  <si>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</si>
  <si>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</si>
  <si>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</si>
  <si>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</si>
  <si>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</si>
  <si>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</si>
  <si>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</si>
  <si>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</si>
  <si>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</si>
  <si>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</si>
  <si>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</si>
  <si>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</si>
  <si>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</si>
  <si>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</si>
  <si>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</si>
  <si>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</si>
  <si>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</si>
  <si>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</si>
  <si>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</si>
  <si>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</si>
  <si>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</si>
  <si>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</si>
  <si>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</si>
  <si>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</si>
  <si>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</si>
  <si>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</si>
  <si>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</si>
  <si>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</si>
  <si>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</si>
  <si>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</si>
  <si>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</si>
  <si>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</si>
  <si>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</si>
  <si>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</si>
  <si>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</si>
  <si>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</si>
  <si>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</si>
  <si>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</si>
  <si>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</si>
  <si>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</si>
  <si>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</si>
  <si>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</si>
  <si>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</si>
  <si>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</si>
  <si>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</si>
  <si>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</si>
  <si>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</si>
  <si>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</si>
  <si>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</si>
  <si>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</si>
  <si>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</si>
  <si>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</si>
  <si>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</si>
  <si>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</si>
  <si>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</si>
  <si>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</si>
  <si>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</si>
  <si>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</si>
  <si>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</si>
  <si>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</si>
  <si>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</si>
  <si>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</si>
  <si>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</si>
  <si>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</si>
  <si>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</si>
  <si>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</si>
  <si>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</si>
  <si>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</si>
  <si>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</si>
  <si>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</si>
  <si>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</si>
  <si>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</si>
  <si>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</si>
  <si>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</si>
  <si>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</si>
  <si>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</si>
  <si>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</si>
  <si>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</si>
  <si>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</si>
  <si>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</si>
  <si>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</si>
  <si>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</si>
  <si>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</si>
  <si>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</si>
  <si>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</si>
  <si>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</si>
  <si>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</si>
  <si>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</si>
  <si>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</si>
  <si>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</si>
  <si>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</si>
  <si>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</si>
  <si>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</si>
  <si>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</si>
  <si>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</si>
  <si>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</si>
  <si>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</si>
  <si>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</si>
  <si>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</si>
  <si>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</si>
  <si>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</si>
  <si>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</si>
  <si>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</si>
  <si>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</si>
  <si>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</si>
  <si>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</si>
  <si>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</si>
  <si>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</si>
  <si>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</si>
  <si>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</si>
  <si>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</si>
  <si>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</si>
  <si>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</si>
  <si>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</si>
  <si>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</si>
  <si>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</si>
  <si>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</si>
  <si>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</si>
  <si>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</si>
  <si>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</si>
  <si>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</si>
  <si>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</si>
  <si>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</si>
  <si>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</si>
  <si>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</si>
  <si>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</si>
  <si>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</si>
  <si>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</si>
  <si>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</si>
  <si>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</si>
  <si>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</si>
  <si>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</si>
  <si>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</si>
  <si>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</si>
  <si>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</si>
  <si>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</si>
  <si>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</si>
  <si>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</si>
  <si>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</si>
  <si>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</si>
  <si>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</si>
  <si>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</si>
  <si>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</si>
  <si>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</si>
  <si>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</si>
  <si>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</si>
  <si>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</si>
  <si>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</si>
  <si>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</si>
  <si>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</si>
  <si>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</si>
  <si>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</si>
  <si>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</si>
  <si>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</si>
  <si>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</si>
  <si>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</si>
  <si>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</si>
  <si>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</si>
  <si>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</si>
  <si>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</si>
  <si>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</si>
  <si>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</si>
  <si>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</si>
  <si>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</si>
  <si>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</si>
  <si>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</si>
  <si>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</si>
  <si>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</si>
  <si>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</si>
  <si>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</si>
  <si>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</si>
  <si>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</si>
  <si>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</si>
  <si>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</si>
  <si>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</si>
  <si>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</si>
  <si>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</si>
  <si>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</si>
  <si>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</si>
  <si>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</si>
  <si>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</si>
  <si>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</si>
  <si>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</si>
  <si>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</si>
  <si>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</si>
  <si>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</si>
  <si>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</si>
  <si>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</si>
  <si>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</si>
  <si>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</si>
  <si>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</si>
  <si>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</si>
  <si>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</si>
  <si>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</si>
  <si>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</si>
  <si>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</si>
  <si>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</si>
  <si>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</si>
  <si>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</si>
  <si>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</si>
  <si>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</si>
  <si>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</si>
  <si>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</si>
  <si>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</si>
  <si>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</si>
  <si>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</si>
  <si>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</si>
  <si>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</si>
  <si>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</si>
  <si>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</si>
  <si>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</si>
  <si>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</si>
  <si>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</si>
  <si>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</si>
  <si>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</si>
  <si>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</si>
  <si>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</si>
  <si>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</si>
  <si>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</si>
  <si>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</si>
  <si>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</si>
  <si>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</si>
  <si>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</si>
  <si>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</si>
  <si>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</si>
  <si>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</si>
  <si>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</si>
  <si>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</si>
  <si>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</si>
  <si>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</si>
  <si>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</si>
  <si>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</si>
  <si>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</si>
  <si>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</si>
  <si>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</si>
  <si>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</si>
  <si>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</si>
  <si>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</si>
  <si>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</si>
  <si>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</si>
  <si>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</si>
  <si>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</si>
  <si>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</si>
  <si>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</si>
  <si>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</si>
  <si>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</si>
  <si>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</si>
  <si>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</si>
  <si>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</si>
  <si>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</si>
  <si>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</si>
  <si>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</si>
  <si>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</si>
  <si>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</si>
  <si>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</si>
  <si>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</si>
  <si>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</si>
  <si>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</si>
  <si>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</si>
  <si>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</si>
  <si>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</si>
  <si>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</si>
  <si>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</si>
  <si>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</si>
  <si>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</si>
  <si>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</si>
  <si>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</si>
  <si>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</si>
  <si>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</si>
  <si>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</si>
  <si>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</si>
  <si>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</si>
  <si>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</si>
  <si>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</si>
  <si>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</si>
  <si>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</si>
  <si>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</si>
  <si>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</si>
  <si>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</si>
  <si>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</si>
  <si>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</si>
  <si>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</si>
  <si>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</si>
  <si>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</si>
  <si>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</si>
  <si>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</si>
  <si>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</si>
  <si>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</si>
  <si>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</si>
  <si>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</si>
  <si>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</si>
  <si>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</si>
  <si>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</si>
  <si>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</si>
  <si>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</si>
  <si>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</si>
  <si>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</si>
  <si>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</si>
  <si>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</si>
  <si>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</si>
  <si>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</si>
  <si>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</si>
  <si>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</si>
  <si>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</si>
  <si>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</si>
  <si>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</si>
  <si>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</si>
  <si>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</si>
  <si>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</si>
  <si>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</si>
  <si>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</si>
  <si>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</si>
  <si>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</si>
  <si>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</si>
  <si>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</si>
  <si>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</si>
  <si>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</si>
  <si>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</si>
  <si>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</si>
  <si>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</si>
  <si>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</si>
  <si>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</si>
  <si>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</si>
  <si>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</si>
  <si>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</si>
  <si>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</si>
  <si>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</si>
  <si>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</si>
  <si>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</si>
  <si>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</si>
  <si>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</si>
  <si>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</si>
  <si>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</si>
  <si>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</si>
  <si>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</si>
  <si>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</si>
  <si>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</si>
  <si>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</si>
  <si>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</si>
  <si>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</si>
  <si>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</si>
  <si>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</si>
  <si>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</si>
  <si>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</si>
  <si>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</si>
  <si>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</si>
  <si>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</si>
  <si>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</si>
  <si>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</si>
  <si>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</si>
  <si>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</si>
  <si>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</si>
  <si>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</si>
  <si>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</si>
  <si>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</si>
  <si>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</si>
  <si>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</si>
  <si>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</si>
  <si>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</si>
  <si>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</si>
  <si>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</si>
  <si>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</si>
  <si>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</si>
  <si>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</si>
  <si>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</si>
  <si>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</si>
  <si>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</si>
  <si>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</si>
  <si>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</si>
  <si>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</si>
  <si>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</si>
  <si>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</si>
  <si>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</si>
  <si>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</si>
  <si>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</si>
  <si>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</si>
  <si>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</si>
  <si>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</si>
  <si>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</si>
  <si>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</si>
  <si>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</si>
  <si>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</si>
  <si>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</si>
  <si>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</si>
  <si>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</si>
  <si>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</si>
  <si>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</si>
  <si>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</si>
  <si>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</si>
  <si>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</si>
  <si>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</si>
  <si>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</si>
  <si>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</si>
  <si>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</si>
  <si>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</si>
  <si>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</si>
  <si>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</si>
  <si>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</si>
  <si>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</si>
  <si>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</si>
  <si>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</si>
  <si>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</si>
  <si>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</si>
  <si>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</si>
  <si>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</si>
  <si>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</si>
  <si>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</si>
  <si>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</si>
  <si>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</si>
  <si>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</si>
  <si>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</si>
  <si>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</si>
  <si>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</si>
  <si>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</si>
  <si>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</si>
  <si>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</si>
  <si>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</si>
  <si>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</si>
  <si>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</si>
  <si>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</si>
  <si>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</si>
  <si>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</si>
  <si>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</si>
  <si>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</si>
  <si>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</si>
  <si>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</si>
  <si>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</si>
  <si>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</si>
  <si>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</si>
  <si>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</si>
  <si>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</si>
  <si>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</si>
  <si>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</si>
  <si>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</si>
  <si>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</si>
  <si>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</si>
  <si>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</si>
  <si>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</si>
  <si>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</si>
  <si>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</si>
  <si>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</si>
  <si>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</si>
  <si>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</si>
  <si>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</si>
  <si>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</si>
  <si>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</si>
  <si>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</si>
  <si>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</si>
  <si>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</si>
  <si>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</si>
  <si>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</si>
  <si>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</si>
  <si>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</si>
  <si>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</si>
  <si>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</si>
  <si>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</si>
  <si>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</si>
  <si>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</si>
  <si>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</si>
  <si>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</si>
  <si>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</si>
  <si>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</si>
  <si>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</si>
  <si>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</si>
  <si>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</si>
  <si>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</si>
  <si>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</si>
  <si>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</si>
  <si>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</si>
  <si>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</si>
  <si>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</si>
  <si>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</si>
  <si>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</si>
  <si>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</si>
  <si>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</si>
  <si>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</si>
  <si>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</si>
  <si>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</si>
  <si>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</si>
  <si>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</si>
  <si>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</si>
  <si>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</si>
  <si>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</si>
  <si>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</si>
  <si>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</si>
  <si>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</si>
  <si>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</si>
  <si>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</si>
  <si>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</si>
  <si>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</si>
  <si>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</si>
  <si>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</si>
  <si>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</si>
  <si>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</si>
  <si>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</si>
  <si>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</si>
  <si>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</si>
  <si>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</si>
  <si>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</si>
  <si>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</si>
  <si>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</si>
  <si>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</si>
  <si>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</si>
  <si>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</si>
  <si>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</si>
  <si>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</si>
  <si>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</si>
  <si>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</si>
  <si>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</si>
  <si>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</si>
  <si>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</si>
  <si>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</si>
  <si>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</si>
  <si>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</si>
  <si>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</si>
  <si>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</si>
  <si>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</si>
  <si>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</si>
  <si>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</si>
  <si>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</si>
  <si>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</si>
  <si>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</si>
  <si>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</si>
  <si>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</si>
  <si>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</si>
  <si>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</si>
  <si>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</si>
  <si>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</si>
  <si>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</si>
  <si>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</si>
  <si>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</si>
  <si>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</si>
  <si>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</si>
  <si>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</si>
  <si>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</si>
  <si>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</si>
  <si>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</si>
  <si>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</si>
  <si>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</si>
  <si>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</si>
  <si>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</si>
  <si>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</si>
  <si>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</si>
  <si>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</si>
  <si>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</si>
  <si>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</si>
  <si>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</si>
  <si>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</si>
  <si>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</si>
  <si>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</si>
  <si>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</si>
  <si>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</si>
  <si>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</si>
  <si>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</si>
  <si>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</si>
  <si>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</si>
  <si>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</si>
  <si>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</si>
  <si>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</si>
  <si>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</si>
  <si>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</si>
  <si>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</si>
  <si>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</si>
  <si>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</si>
  <si>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</si>
  <si>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</si>
  <si>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</si>
  <si>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</si>
  <si>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</si>
  <si>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</si>
  <si>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</si>
  <si>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</si>
  <si>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</si>
  <si>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</si>
  <si>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</si>
  <si>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</si>
  <si>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</si>
  <si>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</si>
  <si>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</si>
  <si>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</si>
  <si>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</si>
  <si>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</si>
  <si>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</si>
  <si>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</si>
  <si>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</si>
  <si>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</si>
  <si>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</si>
  <si>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</si>
  <si>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</si>
  <si>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</si>
  <si>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</si>
  <si>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</si>
  <si>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</si>
  <si>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</si>
  <si>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</si>
  <si>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</si>
  <si>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</si>
  <si>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</si>
  <si>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</si>
  <si>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</si>
  <si>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</si>
  <si>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</si>
  <si>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</si>
  <si>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</si>
  <si>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</si>
  <si>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</si>
  <si>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</si>
  <si>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</si>
  <si>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</si>
  <si>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</si>
  <si>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</si>
  <si>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</si>
  <si>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</si>
  <si>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</si>
  <si>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</si>
  <si>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</si>
  <si>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</si>
  <si>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</si>
  <si>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</si>
  <si>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</si>
  <si>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</si>
  <si>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</si>
  <si>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</si>
  <si>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</si>
  <si>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</si>
  <si>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</si>
  <si>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</si>
  <si>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</si>
  <si>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</si>
  <si>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</si>
  <si>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</si>
  <si>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</si>
  <si>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</si>
  <si>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</si>
  <si>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</si>
  <si>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</si>
  <si>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</si>
  <si>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</si>
  <si>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</si>
  <si>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</si>
  <si>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</si>
  <si>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</si>
  <si>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</si>
  <si>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</si>
  <si>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</si>
  <si>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</si>
  <si>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</si>
  <si>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</si>
  <si>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</si>
  <si>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</si>
  <si>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</si>
  <si>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</si>
  <si>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</si>
  <si>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</si>
  <si>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</si>
  <si>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</si>
  <si>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</si>
  <si>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</si>
  <si>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</si>
  <si>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</si>
  <si>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</si>
  <si>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</si>
  <si>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</si>
  <si>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</si>
  <si>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</si>
  <si>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</si>
  <si>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</si>
  <si>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</si>
  <si>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</si>
  <si>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</si>
  <si>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</si>
  <si>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</si>
  <si>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</si>
  <si>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</si>
  <si>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</si>
  <si>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</si>
  <si>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</si>
  <si>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</si>
  <si>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</si>
  <si>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</si>
  <si>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</si>
  <si>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</si>
  <si>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</si>
  <si>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</si>
  <si>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</si>
  <si>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</si>
  <si>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</si>
  <si>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</si>
  <si>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</si>
  <si>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</si>
  <si>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</si>
  <si>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</si>
  <si>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</si>
  <si>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</si>
  <si>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</si>
  <si>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</si>
  <si>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</si>
  <si>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</si>
  <si>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</si>
  <si>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</si>
  <si>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</si>
  <si>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</si>
  <si>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</si>
  <si>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</si>
  <si>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</si>
  <si>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</si>
  <si>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</si>
  <si>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</si>
  <si>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</si>
  <si>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</si>
  <si>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</si>
  <si>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</si>
  <si>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</si>
  <si>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</si>
  <si>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</si>
  <si>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</si>
  <si>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</si>
  <si>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</si>
  <si>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</si>
  <si>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</si>
  <si>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</si>
  <si>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</si>
  <si>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</si>
  <si>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</si>
  <si>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</si>
  <si>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</si>
  <si>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</si>
  <si>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</si>
  <si>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</si>
  <si>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</si>
  <si>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</si>
  <si>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</si>
  <si>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</si>
  <si>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</si>
  <si>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</si>
  <si>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</si>
  <si>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</si>
  <si>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</si>
  <si>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</si>
  <si>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</si>
  <si>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</si>
  <si>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</si>
  <si>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</si>
  <si>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</si>
  <si>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</si>
  <si>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</si>
  <si>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</si>
  <si>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</si>
  <si>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</si>
  <si>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</si>
  <si>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</si>
  <si>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</si>
  <si>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</si>
  <si>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</si>
  <si>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</si>
  <si>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</si>
  <si>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</si>
  <si>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</si>
  <si>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</si>
  <si>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</si>
  <si>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</si>
  <si>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</si>
  <si>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</si>
  <si>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</si>
  <si>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</si>
  <si>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</si>
  <si>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</si>
  <si>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</si>
  <si>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</si>
  <si>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</si>
  <si>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</si>
  <si>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</si>
  <si>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</si>
  <si>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</si>
  <si>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</si>
  <si>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</si>
  <si>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</si>
  <si>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</si>
  <si>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</si>
  <si>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</si>
  <si>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</si>
  <si>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</si>
  <si>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</si>
  <si>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</si>
  <si>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</si>
  <si>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</si>
  <si>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</si>
  <si>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</si>
  <si>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</si>
  <si>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</si>
  <si>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</si>
  <si>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</si>
  <si>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</si>
  <si>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</si>
  <si>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</si>
  <si>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</si>
  <si>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</si>
  <si>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</si>
  <si>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</si>
  <si>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</si>
  <si>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</si>
  <si>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</si>
  <si>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</si>
  <si>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</si>
  <si>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</si>
  <si>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</si>
  <si>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</si>
  <si>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</si>
  <si>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</si>
  <si>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</si>
  <si>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</si>
  <si>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</si>
  <si>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</si>
  <si>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</si>
  <si>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</si>
  <si>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</si>
  <si>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</si>
  <si>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</si>
  <si>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</si>
  <si>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</si>
  <si>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</si>
  <si>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</si>
  <si>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</si>
  <si>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</si>
  <si>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</si>
  <si>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</si>
  <si>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</si>
  <si>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</si>
  <si>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</si>
  <si>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</si>
  <si>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</si>
  <si>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</si>
  <si>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</si>
  <si>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</si>
  <si>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</si>
  <si>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</si>
  <si>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</si>
  <si>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</si>
  <si>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</si>
  <si>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</si>
  <si>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</si>
  <si>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</si>
  <si>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</si>
  <si>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</si>
  <si>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</si>
  <si>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</si>
  <si>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</si>
  <si>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</si>
  <si>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</si>
  <si>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</si>
  <si>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</si>
  <si>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</si>
  <si>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</si>
  <si>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</si>
  <si>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</si>
  <si>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</si>
  <si>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</si>
  <si>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</si>
  <si>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</si>
  <si>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</si>
  <si>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</si>
  <si>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</si>
  <si>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</si>
  <si>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</si>
  <si>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</si>
  <si>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</si>
  <si>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</si>
  <si>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</si>
  <si>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</si>
  <si>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</si>
  <si>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</si>
  <si>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</si>
  <si>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</si>
  <si>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</si>
  <si>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</si>
  <si>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</si>
  <si>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</si>
  <si>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</si>
  <si>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</si>
  <si>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</si>
  <si>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</si>
  <si>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</si>
  <si>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</si>
  <si>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</si>
  <si>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</si>
  <si>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</si>
  <si>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</si>
  <si>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</si>
  <si>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</si>
  <si>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</si>
  <si>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</si>
  <si>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</si>
  <si>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</si>
  <si>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</si>
  <si>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</si>
  <si>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</si>
  <si>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</si>
  <si>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</si>
  <si>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</si>
  <si>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</si>
  <si>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</si>
  <si>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</si>
  <si>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</si>
  <si>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</si>
  <si>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</si>
  <si>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</si>
  <si>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</si>
  <si>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</si>
  <si>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</si>
  <si>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</si>
  <si>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</si>
  <si>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</si>
  <si>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</si>
  <si>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</si>
  <si>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</si>
  <si>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</si>
  <si>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</si>
  <si>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</si>
  <si>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</si>
  <si>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</si>
  <si>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</si>
  <si>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</si>
  <si>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</si>
  <si>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</si>
  <si>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</si>
  <si>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</si>
  <si>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</si>
  <si>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</si>
  <si>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</si>
  <si>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</si>
  <si>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</si>
  <si>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</si>
  <si>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</si>
  <si>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</si>
  <si>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</si>
  <si>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</si>
  <si>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</si>
  <si>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</si>
  <si>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</si>
  <si>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</si>
  <si>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</si>
  <si>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</si>
  <si>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</si>
  <si>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</si>
  <si>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</si>
  <si>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</si>
  <si>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</si>
  <si>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</si>
  <si>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</si>
  <si>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</si>
  <si>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</si>
  <si>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</si>
  <si>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</si>
  <si>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</si>
  <si>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</si>
  <si>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</si>
  <si>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</si>
  <si>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</si>
  <si>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</si>
  <si>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</si>
  <si>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</si>
  <si>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</si>
  <si>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</si>
  <si>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</si>
  <si>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</si>
  <si>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</si>
  <si>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</si>
  <si>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</si>
  <si>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</si>
  <si>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</si>
  <si>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</si>
  <si>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</si>
  <si>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</si>
  <si>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</si>
  <si>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</si>
  <si>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</si>
  <si>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</si>
  <si>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</si>
  <si>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</si>
  <si>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</si>
  <si>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</si>
  <si>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</si>
  <si>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</si>
  <si>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</si>
  <si>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</si>
  <si>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</si>
  <si>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</si>
  <si>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</si>
  <si>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</si>
  <si>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</si>
  <si>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</si>
  <si>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</si>
  <si>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</si>
  <si>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</si>
  <si>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</si>
  <si>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</si>
  <si>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</si>
  <si>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</si>
  <si>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</si>
  <si>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</si>
  <si>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</si>
  <si>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</si>
  <si>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</si>
  <si>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</si>
  <si>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</si>
  <si>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</si>
  <si>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</si>
  <si>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</si>
  <si>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</si>
  <si>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</si>
  <si>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</si>
  <si>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</si>
  <si>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</si>
  <si>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</si>
  <si>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</si>
  <si>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</si>
  <si>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</si>
  <si>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</si>
  <si>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</si>
  <si>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</si>
  <si>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</si>
  <si>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</si>
  <si>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</si>
  <si>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</si>
  <si>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</si>
  <si>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</si>
  <si>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</si>
  <si>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</si>
  <si>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</si>
  <si>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</si>
  <si>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</si>
  <si>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</si>
  <si>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</si>
  <si>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</si>
  <si>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</si>
  <si>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</si>
  <si>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</si>
  <si>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</si>
  <si>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</si>
  <si>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</si>
  <si>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</si>
  <si>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</si>
  <si>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</si>
  <si>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</si>
  <si>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</si>
  <si>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</si>
  <si>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</si>
  <si>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</si>
  <si>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</si>
  <si>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</si>
  <si>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</si>
  <si>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</si>
  <si>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</si>
  <si>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</si>
  <si>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</si>
  <si>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</si>
  <si>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</si>
  <si>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</si>
  <si>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</si>
  <si>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</si>
  <si>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</si>
  <si>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</si>
  <si>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</si>
  <si>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</si>
  <si>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</si>
  <si>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</si>
  <si>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</si>
  <si>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</si>
  <si>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</si>
  <si>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</si>
  <si>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</si>
  <si>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</si>
  <si>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</si>
  <si>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</si>
  <si>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</si>
  <si>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</si>
  <si>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</si>
  <si>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</si>
  <si>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</si>
  <si>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</si>
  <si>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</si>
  <si>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</si>
  <si>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</si>
  <si>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</si>
  <si>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</si>
  <si>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</si>
  <si>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</si>
  <si>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</si>
  <si>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</si>
  <si>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</si>
  <si>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</si>
  <si>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</si>
  <si>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</si>
  <si>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</si>
  <si>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</si>
  <si>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</si>
  <si>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</si>
  <si>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</si>
  <si>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</si>
  <si>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</si>
  <si>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</si>
  <si>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</si>
  <si>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</si>
  <si>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</si>
  <si>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</si>
  <si>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</si>
  <si>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</si>
  <si>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</si>
  <si>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</si>
  <si>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</si>
  <si>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</si>
  <si>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</si>
  <si>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</si>
  <si>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</si>
  <si>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</si>
  <si>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</si>
  <si>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</si>
  <si>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</si>
  <si>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</si>
  <si>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</si>
  <si>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</si>
  <si>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</si>
  <si>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</si>
  <si>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</si>
  <si>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</si>
  <si>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</si>
  <si>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</si>
  <si>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</si>
  <si>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</si>
  <si>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</si>
  <si>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</si>
  <si>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</si>
  <si>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</si>
  <si>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</si>
  <si>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</si>
  <si>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</si>
  <si>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</si>
  <si>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</si>
  <si>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</si>
  <si>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</si>
  <si>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</si>
  <si>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</si>
  <si>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</si>
  <si>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</si>
  <si>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</si>
  <si>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</si>
  <si>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</si>
  <si>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</si>
  <si>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</si>
  <si>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</si>
  <si>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</si>
  <si>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</si>
  <si>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</si>
  <si>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</si>
  <si>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</si>
  <si>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</si>
  <si>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</si>
  <si>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</si>
  <si>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</si>
  <si>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</si>
  <si>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</si>
  <si>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</si>
  <si>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</si>
  <si>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</si>
  <si>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</si>
  <si>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</si>
  <si>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</si>
  <si>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</si>
  <si>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</si>
  <si>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</si>
  <si>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</si>
  <si>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</si>
  <si>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</si>
  <si>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</si>
  <si>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</si>
  <si>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</si>
  <si>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</si>
  <si>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</si>
  <si>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</si>
  <si>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</si>
  <si>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</si>
  <si>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</si>
  <si>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</si>
  <si>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</si>
  <si>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</si>
  <si>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</si>
  <si>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</si>
  <si>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</si>
  <si>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</si>
  <si>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</si>
  <si>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</si>
  <si>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</si>
  <si>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</si>
  <si>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</si>
  <si>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</si>
  <si>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</si>
  <si>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</si>
  <si>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</si>
  <si>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</si>
  <si>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</si>
  <si>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</si>
  <si>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</si>
  <si>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</si>
  <si>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</si>
  <si>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</si>
  <si>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</si>
  <si>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</si>
  <si>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</si>
  <si>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</si>
  <si>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</si>
  <si>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</si>
  <si>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</si>
  <si>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</si>
  <si>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</si>
  <si>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</si>
  <si>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</si>
  <si>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</si>
  <si>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</si>
  <si>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</si>
  <si>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</si>
  <si>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</si>
  <si>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</si>
  <si>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</si>
  <si>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</si>
  <si>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</si>
  <si>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</si>
  <si>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</si>
  <si>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</si>
  <si>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</si>
  <si>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</si>
  <si>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</si>
  <si>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</si>
  <si>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</si>
  <si>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</si>
  <si>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</si>
  <si>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</si>
  <si>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</si>
  <si>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</si>
  <si>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</si>
  <si>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</si>
  <si>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</si>
  <si>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</si>
  <si>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</si>
  <si>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</si>
  <si>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</si>
  <si>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</si>
  <si>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</si>
  <si>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</si>
  <si>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</si>
  <si>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</si>
  <si>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</si>
  <si>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</si>
  <si>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</si>
  <si>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</si>
  <si>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</si>
  <si>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</si>
  <si>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</si>
  <si>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</si>
  <si>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</si>
  <si>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</si>
  <si>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</si>
  <si>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</si>
  <si>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</si>
  <si>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</si>
  <si>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</si>
  <si>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</si>
  <si>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</si>
  <si>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</si>
  <si>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</si>
  <si>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</si>
  <si>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</si>
  <si>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</si>
  <si>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</si>
  <si>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</si>
  <si>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</si>
  <si>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</si>
  <si>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</si>
  <si>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</si>
  <si>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</si>
  <si>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</si>
  <si>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</si>
  <si>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</si>
  <si>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</si>
  <si>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</si>
  <si>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</si>
  <si>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</si>
  <si>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</si>
  <si>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</si>
  <si>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</si>
  <si>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</si>
  <si>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</si>
  <si>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</si>
  <si>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</si>
  <si>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</si>
  <si>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</si>
  <si>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</si>
  <si>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</si>
  <si>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</si>
  <si>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</si>
  <si>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</si>
  <si>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</si>
  <si>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</si>
  <si>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</si>
  <si>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</si>
  <si>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</si>
  <si>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</si>
  <si>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</si>
  <si>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</si>
  <si>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</si>
  <si>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</si>
  <si>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</si>
  <si>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</si>
  <si>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</si>
  <si>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</si>
  <si>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</si>
  <si>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</si>
  <si>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</si>
  <si>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</si>
  <si>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</si>
  <si>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</si>
  <si>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</si>
  <si>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</si>
  <si>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</si>
  <si>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</si>
  <si>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</si>
  <si>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</si>
  <si>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</si>
  <si>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</si>
  <si>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</si>
  <si>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</si>
  <si>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</si>
  <si>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</si>
  <si>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</si>
  <si>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</si>
  <si>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</si>
  <si>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</si>
  <si>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</si>
  <si>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</si>
  <si>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</si>
  <si>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</si>
  <si>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</si>
  <si>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</si>
  <si>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</si>
  <si>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</si>
  <si>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</si>
  <si>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</si>
  <si>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</si>
  <si>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</si>
  <si>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</si>
  <si>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</si>
  <si>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</si>
  <si>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</si>
  <si>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</si>
  <si>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</si>
  <si>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</si>
  <si>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</si>
  <si>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</si>
  <si>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</si>
  <si>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</si>
  <si>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</si>
  <si>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</si>
  <si>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</si>
  <si>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</si>
  <si>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</si>
  <si>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</si>
  <si>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</si>
  <si>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</si>
  <si>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</si>
  <si>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</si>
  <si>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</si>
  <si>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</si>
  <si>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</si>
  <si>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</si>
  <si>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</si>
  <si>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</si>
  <si>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</si>
  <si>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</si>
  <si>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</si>
  <si>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</si>
  <si>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</si>
  <si>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</si>
  <si>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</si>
  <si>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</si>
  <si>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</si>
  <si>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</si>
  <si>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</si>
  <si>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</si>
  <si>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</si>
  <si>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</si>
  <si>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</si>
  <si>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</si>
  <si>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</si>
  <si>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</si>
  <si>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</si>
  <si>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</si>
  <si>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</si>
  <si>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</si>
  <si>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</si>
  <si>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</si>
  <si>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</si>
  <si>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</si>
  <si>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</si>
  <si>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</si>
  <si>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</si>
  <si>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</si>
  <si>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</si>
  <si>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</si>
  <si>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</si>
  <si>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</si>
  <si>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</si>
  <si>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</si>
  <si>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</si>
  <si>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</si>
  <si>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</si>
  <si>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</si>
  <si>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</si>
  <si>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</si>
  <si>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</si>
  <si>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</si>
  <si>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</si>
  <si>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</si>
  <si>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</si>
  <si>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</si>
  <si>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</si>
  <si>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</si>
  <si>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</si>
  <si>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</si>
  <si>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</si>
  <si>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</si>
  <si>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</si>
  <si>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</si>
  <si>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</si>
  <si>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</si>
  <si>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</si>
  <si>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</si>
  <si>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</si>
  <si>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</si>
  <si>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</si>
  <si>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</si>
  <si>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</si>
  <si>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</si>
  <si>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</si>
  <si>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</si>
  <si>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</si>
  <si>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</si>
  <si>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</si>
  <si>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</si>
  <si>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</si>
  <si>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</si>
  <si>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</si>
  <si>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</si>
  <si>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</si>
  <si>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</si>
  <si>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</si>
  <si>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</si>
  <si>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</si>
  <si>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</si>
  <si>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</si>
  <si>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</si>
  <si>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</si>
  <si>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</si>
  <si>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</si>
  <si>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</si>
  <si>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</si>
  <si>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</si>
  <si>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</si>
  <si>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</si>
  <si>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</si>
  <si>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</si>
  <si>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</si>
  <si>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</si>
  <si>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</si>
  <si>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</si>
  <si>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</si>
  <si>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</si>
  <si>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</si>
  <si>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</si>
  <si>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</si>
  <si>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</si>
  <si>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</si>
  <si>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</si>
  <si>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</si>
  <si>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</si>
  <si>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</si>
  <si>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</si>
  <si>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</si>
  <si>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</si>
  <si>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</si>
  <si>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</si>
  <si>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</si>
  <si>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</si>
  <si>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</si>
  <si>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</si>
  <si>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</si>
  <si>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</si>
  <si>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</si>
  <si>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</si>
  <si>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</si>
  <si>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</si>
  <si>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</si>
  <si>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</si>
  <si>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</si>
  <si>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</si>
  <si>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</si>
  <si>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</si>
  <si>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</si>
  <si>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</si>
  <si>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</si>
  <si>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</si>
  <si>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</si>
  <si>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</si>
  <si>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</si>
  <si>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</si>
  <si>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</si>
  <si>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</si>
  <si>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</si>
  <si>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</si>
  <si>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</si>
  <si>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</si>
  <si>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</si>
  <si>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</si>
  <si>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</si>
  <si>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</si>
  <si>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</si>
  <si>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</si>
  <si>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</si>
  <si>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</si>
  <si>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</si>
  <si>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</si>
  <si>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</si>
  <si>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</si>
  <si>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</si>
  <si>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</si>
  <si>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</si>
  <si>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</si>
  <si>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</si>
  <si>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</si>
  <si>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</si>
  <si>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</si>
  <si>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</si>
  <si>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</si>
  <si>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</si>
  <si>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</si>
  <si>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</si>
  <si>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</si>
  <si>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</si>
  <si>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</si>
  <si>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</si>
  <si>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</si>
  <si>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</si>
  <si>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</si>
  <si>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</si>
  <si>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</si>
  <si>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</si>
  <si>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</si>
  <si>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</si>
  <si>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</si>
  <si>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</si>
  <si>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</si>
  <si>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</si>
  <si>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</si>
  <si>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</si>
  <si>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</si>
  <si>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</si>
  <si>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</si>
  <si>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</si>
  <si>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</si>
  <si>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</si>
  <si>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</si>
  <si>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</si>
  <si>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</si>
  <si>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</si>
  <si>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</si>
  <si>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</si>
  <si>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</si>
  <si>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</si>
  <si>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</si>
  <si>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</si>
  <si>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</si>
  <si>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</si>
  <si>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</si>
  <si>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</si>
  <si>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</si>
  <si>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</si>
  <si>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</si>
  <si>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</si>
  <si>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</si>
  <si>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</si>
  <si>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</si>
  <si>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</si>
  <si>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</si>
  <si>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</si>
  <si>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</si>
  <si>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</si>
  <si>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</si>
  <si>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</si>
  <si>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</si>
  <si>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</si>
  <si>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</si>
  <si>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</si>
  <si>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</si>
  <si>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</si>
  <si>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</si>
  <si>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</si>
  <si>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</si>
  <si>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</si>
  <si>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</si>
  <si>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</si>
  <si>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</si>
  <si>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</si>
  <si>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</si>
  <si>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</si>
  <si>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</si>
  <si>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</si>
  <si>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</si>
  <si>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</si>
  <si>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</si>
  <si>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</si>
  <si>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</si>
  <si>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</si>
  <si>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</si>
  <si>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</si>
  <si>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</si>
  <si>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</si>
  <si>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</si>
  <si>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</si>
  <si>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</si>
  <si>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</si>
  <si>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</si>
  <si>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</si>
  <si>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</si>
  <si>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</si>
  <si>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</si>
  <si>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</si>
  <si>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</si>
  <si>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</si>
  <si>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</si>
  <si>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</si>
  <si>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</si>
  <si>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</si>
  <si>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</si>
  <si>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</si>
  <si>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</si>
  <si>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</si>
  <si>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</si>
  <si>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</si>
  <si>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</si>
  <si>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</si>
  <si>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</si>
  <si>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</si>
  <si>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</si>
  <si>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</si>
  <si>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</si>
  <si>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</si>
  <si>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</si>
  <si>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</si>
  <si>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</si>
  <si>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</si>
  <si>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</si>
  <si>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</si>
  <si>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</si>
  <si>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</si>
  <si>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</si>
  <si>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</si>
  <si>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</si>
  <si>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</si>
  <si>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</si>
  <si>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</si>
  <si>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</si>
  <si>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</si>
  <si>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</si>
  <si>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</si>
  <si>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</si>
  <si>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</si>
  <si>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</si>
  <si>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</si>
  <si>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</si>
  <si>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</si>
  <si>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</si>
  <si>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</si>
  <si>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</si>
  <si>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</si>
  <si>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</si>
  <si>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</si>
  <si>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</si>
  <si>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</si>
  <si>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</si>
  <si>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</si>
  <si>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</si>
  <si>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</si>
  <si>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</si>
  <si>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</si>
  <si>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</si>
  <si>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</si>
  <si>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</si>
  <si>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</si>
  <si>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</si>
  <si>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</si>
  <si>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</si>
  <si>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</si>
  <si>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</si>
  <si>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</si>
  <si>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</si>
  <si>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</si>
  <si>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</si>
  <si>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</si>
  <si>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</si>
  <si>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</si>
  <si>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</si>
  <si>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</si>
  <si>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</si>
  <si>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</si>
  <si>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</si>
  <si>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</si>
  <si>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</si>
  <si>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</si>
  <si>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</si>
  <si>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</si>
  <si>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</si>
  <si>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</si>
  <si>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</si>
  <si>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</si>
  <si>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</si>
  <si>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</si>
  <si>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</si>
  <si>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</si>
  <si>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</si>
  <si>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</si>
  <si>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</si>
  <si>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</si>
  <si>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</si>
  <si>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</si>
  <si>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</si>
  <si>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</si>
  <si>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</si>
  <si>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</si>
  <si>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</si>
  <si>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</si>
  <si>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</si>
  <si>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</si>
  <si>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</si>
  <si>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</si>
  <si>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</si>
  <si>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</si>
  <si>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</si>
  <si>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</si>
  <si>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</si>
  <si>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</si>
  <si>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</si>
  <si>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</si>
  <si>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</si>
  <si>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</si>
  <si>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</si>
  <si>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</si>
  <si>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</si>
  <si>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</si>
  <si>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</si>
  <si>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</si>
  <si>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</si>
  <si>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</si>
  <si>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</si>
  <si>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</si>
  <si>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</si>
  <si>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</si>
  <si>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</si>
  <si>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</si>
  <si>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</si>
  <si>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</si>
  <si>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</si>
  <si>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</si>
  <si>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</si>
  <si>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</si>
  <si>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</si>
  <si>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</si>
  <si>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</si>
  <si>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</si>
  <si>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</si>
  <si>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</si>
  <si>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</si>
  <si>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</si>
  <si>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</si>
  <si>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</si>
  <si>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</si>
  <si>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</si>
  <si>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</si>
  <si>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</si>
  <si>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</si>
  <si>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</si>
  <si>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</si>
  <si>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</si>
  <si>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</si>
  <si>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</si>
  <si>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</si>
  <si>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</si>
  <si>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</si>
  <si>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</si>
  <si>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</si>
  <si>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</si>
  <si>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</si>
  <si>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</si>
  <si>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</si>
  <si>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</si>
  <si>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</si>
  <si>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</si>
  <si>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</si>
  <si>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</si>
  <si>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</si>
  <si>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</si>
  <si>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</si>
  <si>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</si>
  <si>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</si>
  <si>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</si>
  <si>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</si>
  <si>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</si>
  <si>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</si>
  <si>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</si>
  <si>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</si>
  <si>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</si>
  <si>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</si>
  <si>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</si>
  <si>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</si>
  <si>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</si>
  <si>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</si>
  <si>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</si>
  <si>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</si>
  <si>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</si>
  <si>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</si>
  <si>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</si>
  <si>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</si>
  <si>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</si>
  <si>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</si>
  <si>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</si>
  <si>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</si>
  <si>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</si>
  <si>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</si>
  <si>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</si>
  <si>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</si>
  <si>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</si>
  <si>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</si>
  <si>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</si>
  <si>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</si>
  <si>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</si>
  <si>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</si>
  <si>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</si>
  <si>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</si>
  <si>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</si>
  <si>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</si>
  <si>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</si>
  <si>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</si>
  <si>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</si>
  <si>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</si>
  <si>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</si>
  <si>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</si>
  <si>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</si>
  <si>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</si>
  <si>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</si>
  <si>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</si>
  <si>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</si>
  <si>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</si>
  <si>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</si>
  <si>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</si>
  <si>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</si>
  <si>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</si>
  <si>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</si>
  <si>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</si>
  <si>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</si>
  <si>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</si>
  <si>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</si>
  <si>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</si>
  <si>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</si>
  <si>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</si>
  <si>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</si>
  <si>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</si>
  <si>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</si>
  <si>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</si>
  <si>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</si>
  <si>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</si>
  <si>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</si>
  <si>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</si>
  <si>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</si>
  <si>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</si>
  <si>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</si>
  <si>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</si>
  <si>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</si>
  <si>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</si>
  <si>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</si>
  <si>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</si>
  <si>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</si>
  <si>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</si>
  <si>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</si>
  <si>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</si>
  <si>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</si>
  <si>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</si>
  <si>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</si>
  <si>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</si>
  <si>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</si>
  <si>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</si>
  <si>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</si>
  <si>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</si>
  <si>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</si>
  <si>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</si>
  <si>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</si>
  <si>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</si>
  <si>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</si>
  <si>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</si>
  <si>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</si>
  <si>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</si>
  <si>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</si>
  <si>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</si>
  <si>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</si>
  <si>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</si>
  <si>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</si>
  <si>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</si>
  <si>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</si>
  <si>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</si>
  <si>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</si>
  <si>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</si>
  <si>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</si>
  <si>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</si>
  <si>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</si>
  <si>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</si>
  <si>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</si>
  <si>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</si>
  <si>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</si>
  <si>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</si>
  <si>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</si>
  <si>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</si>
  <si>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</si>
  <si>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</si>
  <si>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</si>
  <si>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</si>
  <si>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</si>
  <si>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</si>
  <si>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</si>
  <si>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</si>
  <si>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</si>
  <si>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</si>
  <si>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</si>
  <si>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</si>
  <si>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</si>
  <si>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</si>
  <si>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</si>
  <si>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</si>
  <si>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</si>
  <si>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</si>
  <si>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</si>
  <si>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</si>
  <si>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</si>
  <si>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</si>
  <si>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</si>
  <si>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</si>
  <si>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</si>
  <si>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</si>
  <si>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</si>
  <si>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</si>
  <si>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</si>
  <si>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</si>
  <si>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</si>
  <si>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</si>
  <si>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</si>
  <si>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</si>
  <si>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</si>
  <si>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</si>
  <si>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</si>
  <si>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</si>
  <si>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</si>
  <si>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</si>
  <si>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</si>
  <si>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</si>
  <si>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</si>
  <si>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</si>
  <si>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</si>
  <si>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</si>
  <si>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</si>
  <si>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</si>
  <si>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</si>
  <si>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</si>
  <si>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</si>
  <si>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</si>
  <si>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</si>
  <si>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</si>
  <si>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</si>
  <si>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</si>
  <si>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</si>
  <si>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</si>
  <si>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</si>
  <si>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</si>
  <si>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</si>
  <si>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</si>
  <si>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</si>
  <si>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</si>
  <si>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</si>
  <si>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</si>
  <si>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</si>
  <si>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</si>
  <si>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</si>
  <si>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</si>
  <si>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</si>
  <si>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</si>
  <si>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</si>
  <si>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</si>
  <si>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</si>
  <si>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</si>
  <si>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</si>
  <si>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</si>
  <si>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</si>
  <si>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</si>
  <si>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</si>
  <si>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</si>
  <si>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</si>
  <si>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</si>
  <si>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</si>
  <si>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</si>
  <si>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</si>
  <si>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</si>
  <si>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</si>
  <si>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</si>
  <si>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</si>
  <si>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</si>
  <si>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</si>
  <si>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</si>
  <si>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</si>
  <si>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</si>
  <si>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</si>
  <si>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</si>
  <si>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</si>
  <si>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</si>
  <si>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</si>
  <si>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</si>
  <si>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</si>
  <si>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</si>
  <si>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</si>
  <si>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</si>
  <si>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</si>
  <si>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</si>
  <si>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</si>
  <si>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</si>
  <si>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</si>
  <si>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</si>
  <si>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</si>
  <si>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</si>
  <si>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</si>
  <si>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</si>
  <si>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</si>
  <si>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</si>
  <si>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</si>
  <si>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</si>
  <si>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</si>
  <si>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</si>
  <si>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</si>
  <si>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</si>
  <si>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</si>
  <si>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</si>
  <si>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</si>
  <si>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</si>
  <si>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</si>
  <si>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</si>
  <si>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</si>
  <si>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</si>
  <si>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</si>
  <si>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</si>
  <si>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</si>
  <si>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</si>
  <si>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</si>
  <si>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</si>
  <si>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</si>
  <si>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</si>
  <si>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</si>
  <si>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</si>
  <si>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</si>
  <si>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</si>
  <si>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</si>
  <si>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</si>
  <si>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</si>
  <si>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</si>
  <si>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</si>
  <si>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</si>
  <si>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</si>
  <si>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</si>
  <si>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</si>
  <si>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</si>
  <si>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</si>
  <si>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</si>
  <si>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</si>
  <si>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</si>
  <si>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</si>
  <si>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</si>
  <si>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</si>
  <si>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</si>
  <si>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</si>
  <si>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</si>
  <si>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</si>
  <si>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</si>
  <si>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</si>
  <si>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</si>
  <si>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</si>
  <si>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</si>
  <si>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</si>
  <si>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</si>
  <si>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</si>
  <si>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</si>
  <si>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</si>
  <si>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</si>
  <si>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</si>
  <si>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</si>
  <si>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</si>
  <si>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</si>
  <si>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</si>
  <si>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</si>
  <si>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</si>
  <si>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</si>
  <si>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</si>
  <si>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</si>
  <si>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</si>
  <si>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</si>
  <si>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</si>
  <si>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</si>
  <si>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</si>
  <si>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</si>
  <si>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</si>
  <si>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</si>
  <si>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</si>
  <si>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</si>
  <si>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</si>
  <si>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</si>
  <si>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</si>
  <si>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</si>
  <si>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</si>
  <si>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</si>
  <si>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</si>
  <si>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</si>
  <si>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</si>
  <si>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</si>
  <si>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</si>
  <si>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</si>
  <si>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</si>
  <si>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</si>
  <si>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</si>
  <si>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</si>
  <si>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</si>
  <si>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</si>
  <si>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</si>
  <si>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</si>
  <si>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</si>
  <si>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</si>
  <si>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</si>
  <si>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</si>
  <si>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</si>
  <si>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</si>
  <si>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</si>
  <si>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</si>
  <si>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</si>
  <si>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</si>
  <si>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</si>
  <si>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</si>
  <si>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</si>
  <si>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</si>
  <si>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</si>
  <si>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</si>
  <si>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</si>
  <si>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</si>
  <si>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</si>
  <si>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</si>
  <si>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</si>
  <si>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</si>
  <si>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</si>
  <si>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</si>
  <si>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</si>
  <si>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</si>
  <si>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</si>
  <si>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</si>
  <si>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</si>
  <si>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</si>
  <si>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</si>
  <si>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</si>
  <si>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</si>
  <si>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</si>
  <si>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</si>
  <si>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</si>
  <si>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</si>
  <si>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</si>
  <si>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</si>
  <si>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</si>
  <si>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</si>
  <si>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</si>
  <si>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</si>
  <si>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</si>
  <si>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</si>
  <si>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</si>
  <si>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</si>
  <si>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</si>
  <si>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</si>
  <si>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</si>
  <si>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</si>
  <si>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</si>
  <si>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</si>
  <si>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</si>
  <si>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</si>
  <si>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</si>
  <si>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</si>
  <si>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</si>
  <si>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</si>
  <si>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</si>
  <si>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</si>
  <si>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</si>
  <si>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</si>
  <si>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</si>
  <si>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</si>
  <si>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</si>
  <si>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</si>
  <si>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</si>
  <si>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</si>
  <si>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</si>
  <si>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</si>
  <si>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</si>
  <si>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</si>
  <si>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</si>
  <si>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</si>
  <si>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</si>
  <si>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</si>
  <si>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</si>
  <si>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</si>
  <si>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</si>
  <si>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</si>
  <si>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</si>
  <si>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</si>
  <si>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</si>
  <si>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</si>
  <si>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</si>
  <si>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</si>
  <si>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</si>
  <si>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</si>
  <si>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</si>
  <si>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</si>
  <si>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</si>
  <si>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</si>
  <si>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</si>
  <si>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</si>
  <si>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</si>
  <si>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</si>
  <si>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</si>
  <si>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</si>
  <si>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</si>
  <si>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</si>
  <si>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</si>
  <si>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</si>
  <si>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</si>
  <si>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</si>
  <si>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</si>
  <si>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</si>
  <si>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</si>
  <si>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</si>
  <si>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</si>
  <si>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</si>
  <si>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</si>
  <si>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</si>
  <si>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</si>
  <si>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</si>
  <si>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</si>
  <si>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</si>
  <si>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</si>
  <si>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</si>
  <si>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</si>
  <si>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</si>
  <si>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</si>
  <si>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</si>
  <si>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</si>
  <si>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</si>
  <si>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</si>
  <si>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</si>
  <si>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</si>
  <si>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</si>
  <si>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</si>
  <si>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</si>
  <si>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</si>
  <si>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</si>
  <si>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</si>
  <si>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</si>
  <si>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</si>
  <si>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</si>
  <si>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</si>
  <si>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</si>
  <si>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</si>
  <si>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</si>
  <si>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</si>
  <si>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</si>
  <si>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</si>
  <si>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</si>
  <si>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</si>
  <si>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</si>
  <si>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</si>
  <si>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</si>
  <si>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</si>
  <si>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</si>
  <si>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</si>
  <si>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</si>
  <si>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</si>
  <si>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</si>
  <si>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</si>
  <si>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</si>
  <si>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</si>
  <si>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</si>
  <si>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</si>
  <si>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</si>
  <si>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</si>
  <si>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</si>
  <si>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</si>
  <si>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</si>
  <si>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</si>
  <si>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</si>
  <si>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</si>
  <si>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</si>
  <si>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</si>
  <si>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</si>
  <si>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</si>
  <si>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</si>
  <si>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</si>
  <si>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</si>
  <si>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</si>
  <si>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</si>
  <si>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</si>
  <si>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</si>
  <si>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</si>
  <si>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</si>
  <si>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</si>
  <si>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</si>
  <si>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</si>
  <si>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</si>
  <si>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</si>
  <si>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</si>
  <si>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</si>
  <si>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</si>
  <si>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</si>
  <si>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</si>
  <si>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</si>
  <si>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</si>
  <si>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</si>
  <si>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</si>
  <si>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</si>
  <si>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</si>
  <si>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</si>
  <si>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</si>
  <si>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</si>
  <si>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</si>
  <si>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</si>
  <si>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</si>
  <si>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</si>
  <si>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</si>
  <si>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</si>
  <si>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</si>
  <si>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</si>
  <si>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</si>
  <si>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</si>
  <si>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</si>
  <si>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</si>
  <si>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</si>
  <si>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</si>
  <si>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</si>
  <si>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</si>
  <si>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</si>
  <si>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</si>
  <si>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</si>
  <si>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</si>
  <si>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</si>
  <si>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</si>
  <si>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</si>
  <si>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</si>
  <si>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</si>
  <si>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</si>
  <si>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</si>
  <si>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</si>
  <si>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</si>
  <si>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</si>
  <si>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</si>
  <si>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</si>
  <si>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</si>
  <si>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</si>
  <si>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</si>
  <si>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</si>
  <si>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</si>
  <si>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</si>
  <si>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</si>
  <si>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</si>
  <si>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</si>
  <si>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</si>
  <si>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</si>
  <si>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</si>
  <si>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</si>
  <si>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</si>
  <si>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</si>
  <si>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</si>
  <si>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</si>
  <si>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</si>
  <si>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</si>
  <si>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</si>
  <si>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</si>
  <si>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</si>
  <si>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</si>
  <si>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</si>
  <si>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</si>
  <si>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</si>
  <si>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</si>
  <si>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</si>
  <si>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</si>
  <si>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</si>
  <si>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</si>
  <si>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</si>
  <si>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</si>
  <si>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</si>
  <si>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</si>
  <si>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</si>
  <si>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</si>
  <si>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</si>
  <si>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</si>
  <si>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</si>
  <si>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</si>
  <si>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</si>
  <si>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</si>
  <si>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</si>
  <si>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</si>
  <si>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</si>
  <si>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</si>
  <si>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</si>
  <si>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</si>
  <si>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</si>
  <si>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</si>
  <si>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</si>
  <si>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</si>
  <si>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</si>
  <si>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</si>
  <si>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</si>
  <si>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</si>
  <si>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</si>
  <si>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</si>
  <si>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</si>
  <si>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</si>
  <si>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</si>
  <si>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</si>
  <si>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</si>
  <si>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</si>
  <si>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</si>
  <si>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</si>
  <si>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</si>
  <si>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</si>
  <si>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</si>
  <si>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</si>
  <si>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</si>
  <si>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</si>
  <si>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</si>
  <si>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</si>
  <si>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</si>
  <si>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</si>
  <si>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</si>
  <si>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</si>
  <si>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</si>
  <si>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</si>
  <si>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</si>
  <si>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</si>
  <si>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</si>
  <si>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</si>
  <si>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</si>
  <si>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</si>
  <si>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</si>
  <si>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</si>
  <si>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</si>
  <si>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</si>
  <si>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</si>
  <si>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</si>
  <si>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</si>
  <si>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</si>
  <si>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</si>
  <si>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</si>
  <si>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</si>
  <si>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</si>
  <si>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</si>
  <si>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</si>
  <si>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</si>
  <si>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</si>
  <si>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</si>
  <si>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</si>
  <si>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</si>
  <si>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</si>
  <si>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</si>
  <si>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</si>
  <si>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</si>
  <si>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</si>
  <si>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</si>
  <si>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</si>
  <si>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</si>
  <si>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</si>
  <si>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</si>
  <si>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</si>
  <si>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</si>
  <si>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</si>
  <si>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</si>
  <si>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</si>
  <si>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</si>
  <si>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</si>
  <si>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</si>
  <si>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</si>
  <si>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</si>
  <si>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</si>
  <si>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</si>
  <si>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</si>
  <si>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</si>
  <si>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</si>
  <si>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</si>
  <si>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</si>
  <si>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</si>
  <si>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</si>
  <si>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</si>
  <si>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</si>
  <si>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</si>
  <si>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</si>
  <si>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</si>
  <si>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</si>
  <si>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</si>
  <si>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</si>
  <si>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</si>
  <si>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</si>
  <si>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</si>
  <si>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</si>
  <si>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</si>
  <si>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</si>
  <si>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</si>
  <si>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</si>
  <si>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</si>
  <si>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</si>
  <si>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</si>
  <si>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</si>
  <si>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</si>
  <si>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</si>
  <si>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</si>
  <si>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</si>
  <si>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</si>
  <si>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</si>
  <si>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</si>
  <si>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</si>
  <si>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</si>
  <si>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</si>
  <si>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</si>
  <si>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</si>
  <si>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</si>
  <si>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</si>
  <si>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</si>
  <si>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</si>
  <si>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</si>
  <si>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</si>
  <si>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</si>
  <si>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</si>
  <si>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</si>
  <si>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</si>
  <si>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</si>
  <si>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</si>
  <si>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</si>
  <si>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</si>
  <si>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</si>
  <si>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</si>
  <si>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</si>
  <si>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</si>
  <si>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</si>
  <si>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</si>
  <si>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</si>
  <si>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</si>
  <si>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</si>
  <si>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</si>
  <si>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</si>
  <si>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</si>
  <si>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</si>
  <si>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</si>
  <si>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</si>
  <si>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</si>
  <si>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</si>
  <si>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</si>
  <si>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</si>
  <si>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</si>
  <si>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</si>
  <si>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</si>
  <si>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</si>
  <si>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</si>
  <si>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</si>
  <si>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</si>
  <si>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</si>
  <si>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</si>
  <si>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</si>
  <si>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</si>
  <si>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</si>
  <si>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</si>
  <si>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</si>
  <si>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</si>
  <si>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</si>
  <si>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</si>
  <si>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</si>
  <si>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</si>
  <si>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</si>
  <si>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</si>
  <si>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</si>
  <si>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</si>
  <si>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</si>
  <si>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</si>
  <si>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</si>
  <si>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</si>
  <si>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</si>
  <si>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</si>
  <si>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</si>
  <si>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</si>
  <si>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</si>
  <si>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</si>
  <si>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</si>
  <si>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</si>
  <si>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</si>
  <si>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</si>
  <si>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</si>
  <si>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</si>
  <si>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</si>
  <si>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</si>
  <si>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</si>
  <si>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</si>
  <si>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</si>
  <si>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</si>
  <si>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</si>
  <si>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</si>
  <si>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</si>
  <si>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</si>
  <si>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</si>
  <si>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</si>
  <si>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</si>
  <si>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</si>
  <si>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</si>
  <si>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</si>
  <si>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</si>
  <si>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</si>
  <si>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</si>
  <si>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</si>
  <si>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</si>
  <si>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</si>
  <si>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</si>
  <si>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</si>
  <si>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</si>
  <si>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</si>
  <si>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</si>
  <si>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</si>
  <si>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</si>
  <si>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</si>
  <si>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</si>
  <si>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</si>
  <si>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</si>
  <si>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</si>
  <si>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</si>
  <si>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</si>
  <si>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</si>
  <si>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</si>
  <si>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</si>
  <si>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</si>
  <si>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</si>
  <si>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</si>
  <si>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</si>
  <si>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</si>
  <si>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</si>
  <si>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</si>
  <si>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</si>
  <si>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</si>
  <si>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</si>
  <si>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</si>
  <si>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</si>
  <si>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</si>
  <si>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</si>
  <si>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</si>
  <si>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</si>
  <si>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</si>
  <si>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</si>
  <si>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</si>
  <si>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</si>
  <si>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</si>
  <si>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</si>
  <si>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</si>
  <si>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</si>
  <si>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</si>
  <si>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</si>
  <si>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</si>
  <si>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</si>
  <si>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</si>
  <si>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</si>
  <si>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</si>
  <si>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</si>
  <si>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</si>
  <si>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</si>
  <si>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</si>
  <si>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</si>
  <si>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</si>
  <si>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</si>
  <si>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</si>
  <si>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</si>
  <si>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</si>
  <si>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</si>
  <si>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</si>
  <si>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</si>
  <si>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</si>
  <si>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</si>
  <si>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</si>
  <si>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</si>
  <si>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</si>
  <si>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</si>
  <si>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</si>
  <si>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</si>
  <si>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</si>
  <si>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</si>
  <si>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</si>
  <si>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</si>
  <si>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</si>
  <si>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</si>
  <si>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</si>
  <si>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</si>
  <si>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</si>
  <si>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</si>
  <si>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</si>
  <si>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</si>
  <si>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</si>
  <si>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</si>
  <si>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</si>
  <si>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</si>
  <si>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</si>
  <si>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</si>
  <si>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</si>
  <si>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</si>
  <si>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</si>
  <si>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</si>
  <si>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</si>
  <si>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</si>
  <si>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</si>
  <si>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</si>
  <si>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</si>
  <si>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</si>
  <si>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</si>
  <si>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</si>
  <si>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</si>
  <si>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</si>
  <si>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</si>
  <si>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</si>
  <si>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</si>
  <si>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</si>
  <si>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</si>
  <si>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</si>
  <si>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</si>
  <si>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</si>
  <si>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</si>
  <si>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</si>
  <si>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</si>
  <si>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</si>
  <si>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</si>
  <si>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</si>
  <si>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</si>
  <si>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</si>
  <si>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</si>
  <si>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</si>
  <si>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</si>
  <si>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</si>
  <si>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</si>
  <si>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</si>
  <si>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</si>
  <si>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</si>
  <si>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</si>
  <si>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</si>
  <si>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</si>
  <si>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</si>
  <si>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</si>
  <si>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</si>
  <si>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</si>
  <si>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</si>
  <si>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</si>
  <si>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</si>
  <si>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</si>
  <si>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</si>
  <si>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</si>
  <si>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</si>
  <si>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</si>
  <si>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</si>
  <si>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</si>
  <si>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</si>
  <si>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</si>
  <si>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</si>
  <si>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</si>
  <si>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</si>
  <si>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</si>
  <si>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</si>
  <si>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</si>
  <si>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</si>
  <si>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</si>
  <si>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</si>
  <si>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</si>
  <si>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</si>
  <si>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</si>
  <si>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</si>
  <si>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</si>
  <si>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</si>
  <si>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</si>
  <si>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</si>
  <si>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</si>
  <si>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</si>
  <si>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</si>
  <si>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</si>
  <si>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</si>
  <si>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</si>
  <si>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</si>
  <si>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</si>
  <si>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</si>
  <si>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</si>
  <si>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</si>
  <si>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</si>
  <si>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</si>
  <si>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</si>
  <si>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</si>
  <si>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</si>
  <si>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</si>
  <si>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</si>
  <si>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</si>
  <si>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</si>
  <si>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</si>
  <si>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</si>
  <si>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</si>
  <si>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</si>
  <si>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</si>
  <si>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</si>
  <si>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</si>
  <si>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</si>
  <si>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</si>
  <si>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</si>
  <si>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</si>
  <si>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</si>
  <si>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</si>
  <si>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</si>
  <si>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</si>
  <si>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</si>
  <si>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</si>
  <si>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</si>
  <si>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</si>
  <si>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</si>
  <si>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</si>
  <si>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</si>
  <si>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</si>
  <si>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</si>
  <si>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</si>
  <si>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</si>
  <si>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</si>
  <si>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</si>
  <si>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</si>
  <si>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</si>
  <si>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</si>
  <si>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</si>
  <si>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</si>
  <si>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</si>
  <si>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</si>
  <si>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</si>
  <si>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</si>
  <si>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</si>
  <si>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</si>
  <si>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</si>
  <si>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</si>
  <si>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</si>
  <si>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</si>
  <si>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</si>
  <si>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</si>
  <si>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</si>
  <si>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</si>
  <si>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</si>
  <si>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</si>
  <si>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</si>
  <si>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</si>
  <si>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</si>
  <si>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</si>
  <si>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</si>
  <si>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</si>
  <si>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</si>
  <si>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</si>
  <si>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</si>
  <si>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</si>
  <si>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</si>
  <si>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</si>
  <si>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</si>
  <si>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</si>
  <si>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</si>
  <si>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</si>
  <si>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</si>
  <si>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</si>
  <si>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</si>
  <si>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</si>
  <si>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</si>
  <si>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</si>
  <si>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</si>
  <si>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</si>
  <si>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</si>
  <si>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</si>
  <si>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</si>
  <si>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</si>
  <si>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</si>
  <si>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</si>
  <si>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</si>
  <si>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</si>
  <si>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</si>
  <si>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</si>
  <si>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</si>
  <si>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</si>
  <si>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</si>
  <si>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</si>
  <si>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</si>
  <si>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</si>
  <si>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</si>
  <si>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</si>
  <si>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</si>
  <si>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</si>
  <si>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</si>
  <si>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</si>
  <si>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</si>
  <si>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</si>
  <si>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</si>
  <si>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</si>
  <si>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</si>
  <si>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</si>
  <si>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</si>
  <si>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</si>
  <si>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</si>
  <si>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</si>
  <si>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</si>
  <si>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</si>
  <si>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</si>
  <si>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</si>
  <si>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</si>
  <si>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</si>
  <si>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</si>
  <si>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</si>
  <si>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</si>
  <si>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</si>
  <si>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</si>
  <si>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</si>
  <si>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</si>
  <si>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</si>
  <si>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</si>
  <si>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</si>
  <si>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</si>
  <si>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</si>
  <si>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</si>
  <si>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</si>
  <si>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</si>
  <si>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</si>
  <si>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</si>
  <si>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</si>
  <si>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</si>
  <si>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</si>
  <si>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</si>
  <si>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</si>
  <si>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</si>
  <si>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</si>
  <si>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</si>
  <si>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</si>
  <si>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</si>
  <si>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</si>
  <si>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</si>
  <si>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</si>
  <si>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</si>
  <si>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</si>
  <si>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</si>
  <si>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</si>
  <si>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</si>
  <si>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</si>
  <si>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</si>
  <si>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</si>
  <si>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</si>
  <si>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</si>
  <si>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</si>
  <si>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</si>
  <si>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</si>
  <si>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</si>
  <si>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</si>
  <si>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</si>
  <si>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</si>
  <si>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</si>
  <si>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</si>
  <si>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</si>
  <si>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</si>
  <si>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</si>
  <si>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</si>
  <si>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</si>
  <si>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</si>
  <si>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</si>
  <si>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</si>
  <si>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</si>
  <si>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</si>
  <si>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</si>
  <si>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</si>
  <si>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</si>
  <si>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</si>
  <si>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</si>
  <si>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</si>
  <si>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</si>
  <si>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</si>
  <si>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</si>
  <si>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</si>
  <si>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</si>
  <si>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</si>
  <si>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</si>
  <si>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</si>
  <si>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</si>
  <si>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</si>
  <si>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</si>
  <si>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</si>
  <si>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</si>
  <si>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</si>
  <si>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</si>
  <si>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</si>
  <si>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</si>
  <si>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</si>
  <si>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</si>
  <si>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</si>
  <si>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</si>
  <si>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</si>
  <si>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</si>
  <si>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</si>
  <si>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</si>
  <si>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</si>
  <si>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</si>
  <si>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</si>
  <si>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</si>
  <si>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</si>
  <si>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</si>
  <si>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</si>
  <si>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</si>
  <si>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</si>
  <si>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</si>
  <si>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</si>
  <si>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</si>
  <si>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</si>
  <si>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</si>
  <si>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</si>
  <si>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</si>
  <si>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</si>
  <si>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</si>
  <si>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</si>
  <si>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</si>
  <si>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</si>
  <si>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</si>
  <si>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</si>
  <si>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</si>
  <si>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</si>
  <si>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</si>
  <si>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</si>
  <si>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</si>
  <si>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</si>
  <si>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</si>
  <si>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</si>
  <si>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</si>
  <si>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</si>
  <si>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</si>
  <si>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</si>
  <si>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</si>
  <si>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</si>
  <si>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</si>
  <si>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</si>
  <si>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</si>
  <si>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</si>
  <si>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</si>
  <si>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</si>
  <si>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</si>
  <si>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</si>
  <si>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</si>
  <si>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</si>
  <si>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</si>
  <si>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</si>
  <si>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</si>
  <si>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</si>
  <si>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</si>
  <si>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</si>
  <si>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</si>
  <si>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</si>
  <si>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</si>
  <si>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</si>
  <si>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</si>
  <si>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</si>
  <si>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</si>
  <si>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</si>
  <si>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</si>
  <si>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</si>
  <si>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</si>
  <si>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</si>
  <si>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</si>
  <si>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</si>
  <si>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</si>
  <si>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</si>
  <si>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</si>
  <si>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</si>
  <si>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</si>
  <si>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</si>
  <si>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</si>
  <si>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</si>
  <si>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</si>
  <si>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</si>
  <si>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</si>
  <si>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</si>
  <si>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</si>
  <si>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</si>
  <si>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</si>
  <si>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</si>
  <si>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</si>
  <si>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</si>
  <si>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</si>
  <si>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</si>
  <si>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</si>
  <si>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</si>
  <si>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</si>
  <si>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</si>
  <si>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</si>
  <si>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</si>
  <si>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</si>
  <si>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</si>
  <si>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</si>
  <si>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</si>
  <si>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</si>
  <si>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</si>
  <si>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</si>
  <si>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</si>
  <si>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</si>
  <si>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</si>
  <si>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</si>
  <si>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</si>
  <si>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</si>
  <si>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</si>
  <si>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</si>
  <si>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</si>
  <si>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</si>
  <si>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</si>
  <si>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</si>
  <si>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</si>
  <si>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</si>
  <si>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</si>
  <si>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</si>
  <si>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</si>
  <si>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</si>
  <si>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</si>
  <si>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</si>
  <si>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</si>
  <si>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</si>
  <si>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</si>
  <si>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</si>
  <si>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</si>
  <si>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</si>
  <si>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</si>
  <si>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</si>
  <si>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</si>
  <si>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</si>
  <si>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</si>
  <si>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</si>
  <si>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</si>
  <si>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</si>
  <si>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</si>
  <si>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</si>
  <si>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</si>
  <si>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</si>
  <si>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</si>
  <si>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</si>
  <si>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</si>
  <si>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</si>
  <si>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</si>
  <si>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</si>
  <si>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</si>
  <si>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</si>
  <si>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</si>
  <si>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</si>
  <si>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</si>
  <si>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</si>
  <si>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</si>
  <si>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</si>
  <si>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</si>
  <si>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</si>
  <si>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</si>
  <si>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</si>
  <si>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</si>
  <si>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</si>
  <si>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</si>
  <si>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</si>
  <si>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</si>
  <si>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</si>
  <si>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</si>
  <si>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</si>
  <si>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</si>
  <si>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</si>
  <si>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</si>
  <si>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</si>
  <si>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</si>
  <si>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</si>
  <si>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</si>
  <si>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</si>
  <si>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</si>
  <si>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</si>
  <si>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</si>
  <si>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</si>
  <si>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</si>
  <si>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</si>
  <si>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</si>
  <si>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</si>
  <si>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</si>
  <si>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</si>
  <si>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</si>
  <si>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</si>
  <si>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</si>
  <si>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</si>
  <si>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</si>
  <si>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</si>
  <si>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</si>
  <si>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</si>
  <si>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</si>
  <si>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</si>
  <si>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</si>
  <si>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</si>
  <si>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</si>
  <si>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</si>
  <si>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</si>
  <si>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</si>
  <si>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</si>
  <si>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</si>
  <si>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</si>
  <si>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</si>
  <si>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</si>
  <si>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</si>
  <si>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</si>
  <si>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</si>
  <si>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</si>
  <si>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</si>
  <si>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</si>
  <si>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</si>
  <si>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</si>
  <si>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</si>
  <si>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</si>
  <si>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</si>
  <si>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</si>
  <si>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</si>
  <si>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</si>
  <si>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</si>
  <si>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</si>
  <si>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</si>
  <si>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</si>
  <si>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</si>
  <si>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</si>
  <si>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</si>
  <si>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</si>
  <si>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</si>
  <si>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</si>
  <si>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</si>
  <si>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</si>
  <si>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</si>
  <si>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</si>
  <si>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</si>
  <si>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</si>
  <si>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</si>
  <si>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</si>
  <si>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</si>
  <si>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</si>
  <si>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</si>
  <si>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</si>
  <si>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</si>
  <si>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</si>
  <si>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</si>
  <si>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</si>
  <si>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</si>
  <si>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</si>
  <si>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</si>
  <si>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</si>
  <si>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</si>
  <si>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</si>
  <si>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</si>
  <si>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</si>
  <si>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</si>
  <si>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</si>
  <si>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</si>
  <si>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</si>
  <si>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</si>
  <si>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</si>
  <si>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</si>
  <si>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</si>
  <si>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</si>
  <si>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</si>
  <si>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</si>
  <si>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</si>
  <si>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</si>
  <si>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</si>
  <si>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</si>
  <si>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</si>
  <si>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</si>
  <si>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</si>
  <si>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</si>
  <si>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</si>
  <si>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</si>
  <si>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</si>
  <si>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</si>
  <si>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</si>
  <si>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</si>
  <si>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</si>
  <si>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</si>
  <si>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</si>
  <si>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</si>
  <si>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</si>
  <si>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</si>
  <si>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</si>
  <si>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</si>
  <si>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</si>
  <si>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</si>
  <si>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</si>
  <si>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</si>
  <si>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</si>
  <si>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</si>
  <si>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</si>
  <si>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</si>
  <si>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</si>
  <si>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</si>
  <si>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</si>
  <si>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</si>
  <si>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</si>
  <si>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</si>
  <si>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</si>
  <si>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</si>
  <si>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</si>
  <si>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</si>
  <si>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</si>
  <si>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</si>
  <si>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</si>
  <si>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</si>
  <si>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</si>
  <si>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</si>
  <si>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</si>
  <si>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</si>
  <si>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</si>
  <si>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</si>
  <si>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</si>
  <si>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</si>
  <si>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</si>
  <si>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</si>
  <si>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</si>
  <si>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</si>
  <si>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</si>
  <si>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</si>
  <si>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</si>
  <si>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</si>
  <si>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</si>
  <si>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</si>
  <si>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</si>
  <si>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</si>
  <si>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</si>
  <si>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</si>
  <si>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</si>
  <si>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</si>
  <si>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</si>
  <si>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</si>
  <si>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</si>
  <si>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</si>
  <si>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</si>
  <si>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</si>
  <si>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</si>
  <si>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</si>
  <si>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</si>
  <si>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</si>
  <si>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</si>
  <si>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</si>
  <si>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</si>
  <si>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</si>
  <si>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</si>
  <si>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</si>
  <si>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</si>
  <si>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</si>
  <si>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</si>
  <si>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</si>
  <si>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</si>
  <si>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</si>
  <si>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</si>
  <si>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</si>
  <si>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</si>
  <si>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</si>
  <si>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</si>
  <si>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</si>
  <si>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</si>
  <si>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</si>
  <si>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</si>
  <si>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</si>
  <si>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</si>
  <si>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</si>
  <si>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</si>
  <si>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</si>
  <si>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</si>
  <si>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</si>
  <si>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</si>
  <si>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</si>
  <si>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</si>
  <si>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</si>
  <si>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</si>
  <si>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</si>
  <si>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</si>
  <si>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</si>
  <si>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</si>
  <si>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</si>
  <si>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</si>
  <si>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</si>
  <si>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</si>
  <si>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</si>
  <si>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</si>
  <si>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</si>
  <si>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</si>
  <si>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</si>
  <si>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</si>
  <si>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</si>
  <si>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</si>
  <si>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</si>
  <si>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</si>
  <si>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</si>
  <si>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</si>
  <si>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</si>
  <si>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</si>
  <si>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</si>
  <si>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</si>
  <si>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</si>
  <si>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</si>
  <si>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</si>
  <si>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</si>
  <si>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</si>
  <si>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</si>
  <si>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</si>
  <si>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</si>
  <si>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</si>
  <si>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</si>
  <si>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</si>
  <si>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</si>
  <si>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</si>
  <si>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</si>
  <si>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</si>
  <si>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</si>
  <si>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</si>
  <si>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</si>
  <si>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</si>
  <si>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</si>
  <si>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</si>
  <si>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</si>
  <si>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</si>
  <si>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</si>
  <si>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</si>
  <si>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</si>
  <si>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</si>
  <si>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</si>
  <si>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</si>
  <si>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</si>
  <si>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</si>
  <si>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</si>
  <si>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</si>
  <si>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</si>
  <si>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</si>
  <si>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</si>
  <si>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</si>
  <si>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</si>
  <si>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</si>
  <si>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</si>
  <si>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</si>
  <si>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</si>
  <si>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</si>
  <si>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</si>
  <si>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</si>
  <si>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</si>
  <si>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</si>
  <si>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</si>
  <si>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</si>
  <si>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</si>
  <si>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</si>
  <si>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</si>
  <si>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</si>
  <si>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</si>
  <si>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</si>
  <si>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</si>
  <si>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</si>
  <si>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</si>
  <si>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</si>
  <si>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</si>
  <si>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</si>
  <si>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</si>
  <si>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</si>
  <si>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</si>
  <si>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</si>
  <si>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</si>
  <si>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</si>
  <si>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</si>
  <si>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</si>
  <si>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</si>
  <si>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</si>
  <si>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</si>
  <si>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</si>
  <si>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</si>
  <si>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</si>
  <si>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</si>
  <si>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</si>
  <si>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</si>
  <si>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</si>
  <si>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</si>
  <si>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</si>
  <si>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</si>
  <si>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</si>
  <si>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</si>
  <si>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</si>
  <si>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</si>
  <si>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</si>
  <si>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</si>
  <si>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</si>
  <si>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</si>
  <si>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</si>
  <si>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</si>
  <si>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</si>
  <si>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</si>
  <si>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</si>
  <si>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</si>
  <si>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</si>
  <si>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</si>
  <si>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</si>
  <si>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</si>
  <si>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</si>
  <si>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</si>
  <si>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</si>
  <si>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</si>
  <si>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</si>
  <si>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</si>
  <si>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</si>
  <si>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</si>
  <si>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</si>
  <si>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</si>
  <si>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</si>
  <si>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</si>
  <si>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</si>
  <si>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</si>
  <si>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</si>
  <si>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</si>
  <si>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</si>
  <si>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</si>
  <si>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</si>
  <si>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</si>
  <si>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</si>
  <si>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</si>
  <si>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</si>
  <si>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</si>
  <si>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</si>
  <si>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</si>
  <si>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</si>
  <si>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</si>
  <si>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</si>
  <si>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</si>
  <si>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</si>
  <si>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</si>
  <si>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</si>
  <si>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</si>
  <si>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</si>
  <si>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</si>
  <si>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</si>
  <si>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</si>
  <si>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</si>
  <si>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</si>
  <si>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</si>
  <si>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</si>
  <si>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</si>
  <si>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</si>
  <si>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</si>
  <si>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</si>
  <si>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</si>
  <si>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</si>
  <si>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</si>
  <si>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</si>
  <si>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</si>
  <si>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</si>
  <si>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</si>
  <si>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</si>
  <si>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</si>
  <si>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</si>
  <si>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</si>
  <si>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</si>
  <si>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</si>
  <si>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</si>
  <si>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</si>
  <si>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</si>
  <si>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</si>
  <si>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</si>
  <si>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</si>
  <si>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</si>
  <si>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</si>
  <si>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</si>
  <si>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</si>
  <si>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</si>
  <si>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</si>
  <si>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</si>
  <si>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</si>
  <si>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</si>
  <si>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</si>
  <si>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</si>
  <si>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</si>
  <si>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</si>
  <si>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</si>
  <si>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</si>
  <si>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</si>
  <si>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</si>
  <si>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</si>
  <si>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</si>
  <si>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</si>
  <si>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</si>
  <si>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</si>
  <si>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</si>
  <si>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</si>
  <si>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</si>
  <si>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</si>
  <si>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</si>
  <si>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</si>
  <si>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</si>
  <si>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</si>
  <si>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</si>
  <si>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</si>
  <si>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</si>
  <si>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</si>
  <si>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</si>
  <si>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</si>
  <si>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</si>
  <si>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</si>
  <si>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</si>
  <si>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</si>
  <si>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</si>
  <si>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</si>
  <si>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</si>
  <si>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</si>
  <si>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</si>
  <si>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</si>
  <si>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</si>
  <si>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</si>
  <si>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</si>
  <si>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</si>
  <si>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</si>
  <si>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</si>
  <si>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</si>
  <si>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</si>
  <si>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</si>
  <si>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</si>
  <si>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</si>
  <si>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</si>
  <si>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</si>
  <si>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</si>
  <si>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</si>
  <si>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</si>
  <si>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</si>
  <si>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</si>
  <si>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</si>
  <si>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</si>
  <si>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</si>
  <si>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</si>
  <si>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</si>
  <si>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</si>
  <si>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</si>
  <si>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</si>
  <si>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</si>
  <si>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</si>
  <si>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</si>
  <si>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</si>
  <si>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</si>
  <si>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</si>
  <si>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</si>
  <si>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</si>
  <si>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</si>
  <si>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</si>
  <si>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</si>
  <si>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</si>
  <si>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</si>
  <si>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</si>
  <si>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</si>
  <si>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</si>
  <si>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</si>
  <si>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</si>
  <si>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</si>
  <si>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</si>
  <si>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</si>
  <si>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</si>
  <si>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</si>
  <si>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</si>
  <si>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</si>
  <si>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</si>
  <si>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</si>
  <si>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</si>
  <si>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</si>
  <si>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</si>
  <si>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</si>
  <si>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</si>
  <si>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</si>
  <si>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</si>
  <si>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</si>
  <si>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</si>
  <si>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</si>
  <si>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</si>
  <si>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</si>
  <si>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</si>
  <si>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</si>
  <si>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</si>
  <si>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</si>
  <si>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</si>
  <si>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</si>
  <si>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</si>
  <si>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</si>
  <si>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</si>
  <si>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</si>
  <si>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</si>
  <si>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</si>
  <si>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</si>
  <si>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</si>
  <si>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</si>
  <si>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</si>
  <si>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</si>
  <si>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</si>
  <si>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</si>
  <si>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</si>
  <si>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</si>
  <si>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</si>
  <si>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</si>
  <si>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</si>
  <si>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</si>
  <si>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</si>
  <si>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</si>
  <si>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</si>
  <si>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</si>
  <si>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</si>
  <si>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</si>
  <si>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</si>
  <si>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</si>
  <si>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</si>
  <si>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</si>
  <si>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</si>
  <si>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</si>
  <si>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</si>
  <si>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</si>
  <si>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</si>
  <si>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</si>
  <si>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</si>
  <si>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</si>
  <si>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</si>
  <si>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</si>
  <si>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</si>
  <si>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</si>
  <si>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</si>
  <si>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</si>
  <si>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</si>
  <si>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</si>
  <si>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</si>
  <si>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</si>
  <si>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</si>
  <si>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</si>
  <si>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</si>
  <si>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</si>
  <si>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</si>
  <si>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</si>
  <si>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</si>
  <si>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</si>
  <si>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</si>
  <si>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</si>
  <si>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</si>
  <si>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</si>
  <si>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</si>
  <si>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</si>
  <si>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</si>
  <si>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</si>
  <si>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</si>
  <si>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</si>
  <si>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</si>
  <si>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</si>
  <si>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</si>
  <si>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</si>
  <si>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</si>
  <si>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</si>
  <si>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</si>
  <si>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</si>
  <si>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</si>
  <si>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</si>
  <si>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</si>
  <si>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</si>
  <si>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</si>
  <si>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</si>
  <si>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</si>
  <si>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</si>
  <si>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</si>
  <si>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</si>
  <si>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</si>
  <si>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</si>
  <si>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</si>
  <si>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</si>
  <si>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</si>
  <si>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</si>
  <si>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</si>
  <si>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</si>
  <si>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</si>
  <si>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</si>
  <si>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</si>
  <si>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</si>
  <si>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</si>
  <si>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</si>
  <si>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</si>
  <si>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</si>
  <si>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</si>
  <si>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</si>
  <si>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</si>
  <si>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</si>
  <si>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</si>
  <si>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</si>
  <si>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</si>
  <si>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</si>
  <si>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</si>
  <si>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</si>
  <si>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</si>
  <si>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</si>
  <si>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</si>
  <si>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</si>
  <si>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</si>
  <si>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</si>
  <si>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</si>
  <si>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</si>
  <si>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</si>
  <si>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</si>
  <si>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</si>
  <si>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</si>
  <si>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</si>
  <si>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</si>
  <si>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</si>
  <si>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</si>
  <si>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</si>
  <si>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</si>
  <si>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</si>
  <si>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</si>
  <si>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</si>
  <si>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</si>
  <si>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</si>
  <si>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</si>
  <si>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</si>
  <si>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</si>
  <si>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</si>
  <si>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</si>
  <si>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</si>
  <si>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</si>
  <si>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</si>
  <si>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</si>
  <si>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</si>
  <si>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</si>
  <si>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</si>
  <si>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</si>
  <si>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</si>
  <si>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</si>
  <si>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</si>
  <si>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</si>
  <si>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</si>
  <si>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</si>
  <si>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</si>
  <si>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</si>
  <si>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</si>
  <si>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</si>
  <si>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</si>
  <si>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</si>
  <si>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</si>
  <si>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</si>
  <si>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</si>
  <si>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</si>
  <si>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</si>
  <si>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</si>
  <si>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</si>
  <si>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</si>
  <si>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</si>
  <si>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</si>
  <si>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</si>
  <si>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</si>
  <si>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</si>
  <si>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</si>
  <si>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</si>
  <si>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</si>
  <si>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</si>
  <si>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</si>
  <si>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</si>
  <si>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</si>
  <si>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</si>
  <si>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</si>
  <si>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</si>
  <si>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</si>
  <si>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</si>
  <si>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</si>
  <si>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</si>
  <si>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</si>
  <si>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</si>
  <si>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</si>
  <si>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</si>
  <si>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</si>
  <si>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</si>
  <si>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</si>
  <si>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</si>
  <si>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</si>
  <si>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</si>
  <si>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</si>
  <si>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</si>
  <si>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</si>
  <si>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</si>
  <si>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</si>
  <si>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</si>
  <si>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</si>
  <si>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</si>
  <si>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</si>
  <si>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</si>
  <si>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</si>
  <si>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</si>
  <si>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</si>
  <si>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</si>
  <si>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</si>
  <si>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</si>
  <si>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</si>
  <si>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</si>
  <si>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</si>
  <si>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</si>
  <si>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</si>
  <si>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</si>
  <si>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</si>
  <si>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</si>
  <si>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</si>
  <si>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</si>
  <si>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</si>
  <si>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</si>
  <si>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</si>
  <si>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</si>
  <si>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</si>
  <si>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</si>
  <si>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</si>
  <si>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</si>
  <si>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</si>
  <si>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</si>
  <si>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</si>
  <si>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</si>
  <si>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</si>
  <si>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</si>
  <si>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</si>
  <si>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</si>
  <si>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</si>
  <si>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</si>
  <si>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</si>
  <si>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</si>
  <si>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</si>
  <si>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</si>
  <si>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</si>
  <si>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</si>
  <si>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</si>
  <si>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</si>
  <si>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</si>
  <si>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</si>
  <si>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</si>
  <si>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</si>
  <si>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</si>
  <si>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</si>
  <si>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</si>
  <si>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</si>
  <si>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</si>
  <si>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</si>
  <si>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</si>
  <si>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</si>
  <si>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</si>
  <si>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</si>
  <si>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</si>
  <si>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</si>
  <si>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</si>
  <si>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</si>
  <si>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</si>
  <si>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</si>
  <si>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</si>
  <si>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</si>
  <si>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</si>
  <si>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</si>
  <si>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</si>
  <si>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</si>
  <si>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</si>
  <si>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</si>
  <si>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</si>
  <si>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</si>
  <si>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</si>
  <si>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</si>
  <si>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</si>
  <si>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</si>
  <si>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</si>
  <si>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</si>
  <si>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</si>
  <si>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</si>
  <si>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</si>
  <si>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</si>
  <si>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</si>
  <si>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</si>
  <si>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</si>
  <si>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</si>
  <si>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</si>
  <si>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</si>
  <si>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</si>
  <si>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</si>
  <si>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</si>
  <si>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</si>
  <si>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</si>
  <si>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</si>
  <si>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</si>
  <si>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</si>
  <si>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</si>
  <si>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</si>
  <si>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</si>
  <si>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</si>
  <si>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</si>
  <si>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</si>
  <si>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</si>
  <si>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</si>
  <si>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</si>
  <si>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</si>
  <si>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</si>
  <si>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</si>
  <si>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</si>
  <si>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</si>
  <si>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</si>
  <si>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</si>
  <si>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</si>
  <si>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</si>
  <si>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</si>
  <si>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</si>
  <si>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</si>
  <si>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</si>
  <si>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</si>
  <si>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</si>
  <si>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</si>
  <si>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</si>
  <si>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</si>
  <si>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</si>
  <si>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</si>
  <si>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</si>
  <si>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</si>
  <si>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</si>
  <si>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</si>
  <si>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</si>
  <si>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</si>
  <si>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</si>
  <si>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</si>
  <si>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</si>
  <si>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</si>
  <si>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</si>
  <si>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</si>
  <si>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</si>
  <si>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</si>
  <si>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</si>
  <si>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</si>
  <si>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</si>
  <si>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</si>
  <si>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</si>
  <si>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</si>
  <si>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</si>
  <si>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</si>
  <si>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</si>
  <si>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</si>
  <si>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</si>
  <si>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</si>
  <si>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</si>
  <si>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</si>
  <si>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</si>
  <si>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</si>
  <si>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</si>
  <si>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</si>
  <si>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</si>
  <si>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</si>
  <si>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</si>
  <si>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</si>
  <si>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</si>
  <si>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</si>
  <si>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</si>
  <si>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</si>
  <si>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</si>
  <si>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</si>
  <si>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</si>
  <si>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</si>
  <si>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</si>
  <si>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</si>
  <si>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</si>
  <si>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</si>
  <si>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</si>
  <si>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</si>
  <si>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</si>
  <si>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</si>
  <si>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</si>
  <si>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</si>
  <si>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</si>
  <si>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</si>
  <si>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</si>
  <si>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</si>
  <si>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</si>
  <si>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</si>
  <si>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</si>
  <si>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</si>
  <si>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</si>
  <si>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</si>
  <si>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</si>
  <si>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</si>
  <si>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</si>
  <si>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</si>
  <si>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</si>
  <si>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</si>
  <si>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</si>
  <si>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</si>
  <si>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</si>
  <si>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</si>
  <si>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</si>
  <si>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</si>
  <si>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</si>
  <si>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</si>
  <si>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</si>
  <si>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</si>
  <si>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</si>
  <si>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</si>
  <si>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</si>
  <si>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</si>
  <si>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</si>
  <si>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</si>
  <si>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</si>
  <si>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</si>
  <si>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</si>
  <si>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</si>
  <si>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</si>
  <si>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</si>
  <si>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</si>
  <si>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</si>
  <si>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</si>
  <si>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</si>
  <si>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</si>
  <si>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</si>
  <si>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</si>
  <si>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</si>
  <si>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</si>
  <si>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</si>
  <si>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</si>
  <si>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</si>
  <si>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</si>
  <si>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</si>
  <si>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</si>
  <si>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</si>
  <si>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</si>
  <si>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</si>
  <si>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</si>
  <si>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</si>
  <si>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</si>
  <si>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</si>
  <si>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</si>
  <si>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</si>
  <si>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</si>
  <si>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</si>
  <si>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</si>
  <si>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</si>
  <si>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</si>
  <si>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</si>
  <si>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</si>
  <si>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</si>
  <si>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</si>
  <si>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</si>
  <si>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</si>
  <si>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</si>
  <si>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</si>
  <si>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</si>
  <si>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</si>
  <si>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</si>
  <si>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</si>
  <si>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</si>
  <si>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</si>
  <si>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</si>
  <si>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</si>
  <si>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</si>
  <si>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</si>
  <si>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</si>
  <si>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</si>
  <si>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</si>
  <si>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</si>
  <si>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</si>
  <si>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</si>
  <si>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</si>
  <si>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</si>
  <si>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</si>
  <si>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</si>
  <si>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</si>
  <si>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</si>
  <si>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</si>
  <si>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</si>
  <si>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</si>
  <si>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</si>
  <si>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</si>
  <si>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</si>
  <si>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</si>
  <si>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</si>
  <si>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</si>
  <si>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</si>
  <si>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</si>
  <si>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</si>
  <si>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</si>
  <si>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</si>
  <si>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</si>
  <si>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</si>
  <si>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</si>
  <si>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</si>
  <si>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</si>
  <si>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</si>
  <si>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</si>
  <si>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</si>
  <si>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</si>
  <si>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</si>
  <si>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</si>
  <si>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</si>
  <si>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</si>
  <si>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</si>
  <si>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</si>
  <si>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</si>
  <si>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</si>
  <si>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</si>
  <si>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</si>
  <si>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</si>
  <si>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</si>
  <si>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</si>
  <si>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</si>
  <si>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</si>
  <si>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</si>
  <si>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</si>
  <si>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</si>
  <si>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</si>
  <si>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</si>
  <si>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</si>
  <si>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</si>
  <si>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</si>
  <si>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</si>
  <si>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</si>
  <si>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</si>
  <si>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</si>
  <si>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</si>
  <si>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</si>
  <si>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</si>
  <si>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</si>
  <si>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</si>
  <si>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</si>
  <si>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</si>
  <si>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</si>
  <si>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</si>
  <si>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</si>
  <si>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</si>
  <si>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</si>
  <si>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</si>
  <si>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</si>
  <si>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</si>
  <si>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</si>
  <si>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</si>
  <si>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</si>
  <si>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</si>
  <si>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</si>
  <si>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</si>
  <si>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</si>
  <si>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</si>
  <si>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</si>
  <si>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</si>
  <si>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</si>
  <si>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</si>
  <si>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</si>
  <si>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</si>
  <si>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</si>
  <si>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</si>
  <si>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</si>
  <si>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</si>
  <si>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</si>
  <si>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</si>
  <si>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</si>
  <si>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</si>
  <si>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</si>
  <si>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</si>
  <si>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</si>
  <si>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</si>
  <si>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</si>
  <si>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</si>
  <si>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</si>
  <si>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</si>
  <si>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</si>
  <si>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</si>
  <si>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</si>
  <si>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</si>
  <si>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</si>
  <si>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</si>
  <si>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</si>
  <si>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</si>
  <si>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</si>
  <si>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</si>
  <si>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</si>
  <si>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</si>
  <si>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</si>
  <si>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</si>
  <si>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</si>
  <si>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</si>
  <si>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</si>
  <si>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</si>
  <si>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</si>
  <si>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</si>
  <si>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</si>
  <si>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</si>
  <si>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</si>
  <si>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</si>
  <si>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</si>
  <si>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</si>
  <si>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</si>
  <si>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</si>
  <si>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</si>
  <si>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</si>
  <si>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</si>
  <si>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</si>
  <si>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</si>
  <si>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</si>
  <si>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</si>
  <si>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</si>
  <si>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</si>
  <si>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</si>
  <si>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</si>
  <si>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</si>
  <si>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</si>
  <si>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</si>
  <si>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</si>
  <si>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</si>
  <si>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</si>
  <si>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</si>
  <si>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</si>
  <si>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</si>
  <si>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</si>
  <si>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</si>
  <si>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</si>
  <si>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</si>
  <si>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</si>
  <si>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</si>
  <si>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</si>
  <si>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</si>
  <si>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</si>
  <si>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</si>
  <si>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</si>
  <si>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</si>
  <si>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</si>
  <si>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</si>
  <si>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</si>
  <si>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</si>
  <si>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</si>
  <si>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</si>
  <si>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</si>
  <si>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</si>
  <si>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</si>
  <si>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</si>
  <si>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</si>
  <si>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</si>
  <si>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</si>
  <si>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</si>
  <si>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</si>
  <si>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</si>
  <si>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</si>
  <si>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</si>
  <si>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</si>
  <si>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</si>
  <si>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</si>
  <si>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</si>
  <si>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</si>
  <si>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</si>
  <si>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</si>
  <si>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</si>
  <si>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</si>
  <si>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</si>
  <si>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</si>
  <si>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</si>
  <si>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</si>
  <si>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</si>
  <si>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</si>
  <si>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</si>
  <si>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</si>
  <si>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</si>
  <si>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</si>
  <si>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</si>
  <si>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</si>
  <si>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</si>
  <si>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</si>
  <si>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</si>
  <si>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</si>
  <si>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</si>
  <si>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</si>
  <si>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</si>
  <si>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</si>
  <si>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</si>
  <si>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</si>
  <si>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</si>
  <si>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</si>
  <si>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</si>
  <si>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</si>
  <si>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</si>
  <si>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</si>
  <si>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</si>
  <si>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</si>
  <si>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</si>
  <si>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</si>
  <si>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</si>
  <si>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</si>
  <si>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</si>
  <si>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</si>
  <si>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</si>
  <si>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</si>
  <si>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</si>
  <si>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</si>
  <si>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</si>
  <si>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</si>
  <si>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</si>
  <si>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</si>
  <si>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</si>
  <si>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</si>
  <si>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</si>
  <si>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</si>
  <si>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</si>
  <si>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</si>
  <si>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</si>
  <si>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</si>
  <si>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</si>
  <si>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</si>
  <si>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</si>
  <si>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</si>
  <si>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</si>
  <si>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</si>
  <si>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</si>
  <si>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</si>
  <si>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</si>
  <si>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</si>
  <si>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</si>
  <si>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</si>
  <si>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</si>
  <si>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</si>
  <si>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</si>
  <si>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</si>
  <si>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</si>
  <si>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</si>
  <si>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</si>
  <si>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</si>
  <si>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</si>
  <si>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</si>
  <si>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</si>
  <si>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</si>
  <si>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</si>
  <si>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</si>
  <si>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</si>
  <si>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</si>
  <si>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</si>
  <si>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</si>
  <si>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</si>
  <si>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</si>
  <si>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</si>
  <si>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</si>
  <si>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</si>
  <si>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</si>
  <si>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</si>
  <si>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</si>
  <si>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</si>
  <si>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</si>
  <si>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</si>
  <si>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</si>
  <si>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</si>
  <si>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</si>
  <si>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</si>
  <si>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</si>
  <si>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</si>
  <si>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</si>
  <si>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</si>
  <si>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</si>
  <si>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</si>
  <si>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</si>
  <si>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</si>
  <si>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</si>
  <si>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</si>
  <si>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</si>
  <si>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</si>
  <si>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</si>
  <si>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</si>
  <si>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</si>
  <si>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</si>
  <si>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</si>
  <si>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</si>
  <si>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</si>
  <si>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</si>
  <si>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</si>
  <si>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</si>
  <si>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</si>
  <si>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</si>
  <si>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</si>
  <si>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</si>
  <si>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</si>
  <si>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</si>
  <si>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</si>
  <si>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</si>
  <si>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</si>
  <si>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</si>
  <si>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</si>
  <si>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</si>
  <si>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</si>
  <si>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</si>
  <si>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</si>
  <si>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</si>
  <si>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</si>
  <si>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</si>
  <si>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</si>
  <si>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</si>
  <si>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</si>
  <si>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</si>
  <si>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</si>
  <si>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</si>
  <si>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</si>
  <si>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</si>
  <si>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</si>
  <si>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</si>
  <si>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</si>
  <si>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</si>
  <si>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</si>
  <si>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</si>
  <si>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</si>
  <si>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</si>
  <si>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</si>
  <si>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</si>
  <si>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</si>
  <si>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</si>
  <si>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</si>
  <si>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</si>
  <si>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</si>
  <si>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</si>
  <si>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</si>
  <si>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</si>
  <si>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</si>
  <si>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</si>
  <si>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</si>
  <si>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</si>
  <si>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</si>
  <si>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</si>
  <si>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</si>
  <si>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</si>
  <si>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</si>
  <si>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</si>
  <si>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</si>
  <si>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</si>
  <si>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</si>
  <si>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</si>
  <si>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</si>
  <si>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</si>
  <si>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</si>
  <si>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</si>
  <si>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</si>
  <si>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</si>
  <si>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</si>
  <si>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</si>
  <si>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</si>
  <si>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</si>
  <si>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</si>
  <si>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</si>
  <si>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</si>
  <si>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</si>
  <si>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</si>
  <si>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</si>
  <si>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</si>
  <si>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</si>
  <si>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</si>
  <si>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</si>
  <si>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</si>
  <si>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</si>
  <si>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</si>
  <si>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</si>
  <si>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</si>
  <si>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</si>
  <si>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</si>
  <si>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</si>
  <si>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</si>
  <si>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</si>
  <si>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</si>
  <si>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</si>
  <si>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</si>
  <si>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</si>
  <si>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</si>
  <si>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</si>
  <si>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</si>
  <si>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</si>
  <si>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</si>
  <si>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</si>
  <si>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</si>
  <si>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</si>
  <si>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</si>
  <si>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</si>
  <si>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</si>
  <si>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</si>
  <si>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</si>
  <si>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</si>
  <si>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</si>
  <si>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</si>
  <si>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</si>
  <si>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</si>
  <si>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</si>
  <si>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</si>
  <si>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</si>
  <si>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</si>
  <si>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</si>
  <si>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</si>
  <si>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</si>
  <si>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</si>
  <si>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</si>
  <si>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</si>
  <si>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</si>
  <si>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</si>
  <si>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</si>
  <si>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</si>
  <si>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</si>
  <si>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</si>
  <si>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</si>
  <si>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</si>
  <si>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</si>
  <si>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</si>
  <si>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</si>
  <si>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</si>
  <si>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</si>
  <si>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</si>
  <si>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</si>
  <si>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</si>
  <si>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</si>
  <si>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</si>
  <si>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</si>
  <si>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</si>
  <si>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</si>
  <si>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</si>
  <si>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</si>
  <si>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</si>
  <si>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</si>
  <si>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</si>
  <si>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</si>
  <si>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</si>
  <si>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</si>
  <si>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</si>
  <si>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</si>
  <si>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</si>
  <si>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</si>
  <si>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</si>
  <si>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</si>
  <si>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</si>
  <si>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</si>
  <si>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</si>
  <si>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</si>
  <si>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</si>
  <si>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</si>
  <si>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</si>
  <si>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</si>
  <si>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</si>
  <si>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</si>
  <si>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</si>
  <si>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</si>
  <si>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</si>
  <si>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</si>
  <si>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</si>
  <si>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</si>
  <si>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</si>
  <si>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</si>
  <si>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</si>
  <si>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</si>
  <si>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</si>
  <si>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</si>
  <si>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</si>
  <si>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</si>
  <si>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</si>
  <si>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</si>
  <si>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</si>
  <si>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</si>
  <si>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</si>
  <si>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</si>
  <si>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</si>
  <si>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</si>
  <si>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</si>
  <si>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</si>
  <si>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</si>
  <si>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</si>
  <si>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</si>
  <si>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</si>
  <si>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</si>
  <si>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</si>
  <si>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</si>
  <si>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</si>
  <si>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</si>
  <si>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</si>
  <si>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</si>
  <si>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</si>
  <si>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</si>
  <si>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</si>
  <si>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</si>
  <si>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</si>
  <si>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</si>
  <si>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</si>
  <si>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</si>
  <si>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</si>
  <si>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</si>
  <si>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</si>
  <si>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</si>
  <si>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</si>
  <si>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</si>
  <si>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</si>
  <si>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</si>
  <si>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</si>
  <si>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</si>
  <si>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</si>
  <si>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</si>
  <si>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</si>
  <si>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</si>
  <si>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</si>
  <si>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</si>
  <si>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</si>
  <si>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</si>
  <si>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</si>
  <si>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</si>
  <si>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</si>
  <si>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</si>
  <si>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</si>
  <si>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</si>
  <si>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</si>
  <si>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</si>
  <si>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</si>
  <si>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</si>
  <si>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</si>
  <si>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</si>
  <si>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</si>
  <si>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</si>
  <si>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</si>
  <si>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</si>
  <si>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</si>
  <si>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</si>
  <si>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</si>
  <si>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</si>
  <si>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</si>
  <si>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</si>
  <si>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</si>
  <si>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</si>
  <si>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</si>
  <si>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</si>
  <si>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</si>
  <si>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</si>
  <si>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</si>
  <si>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</si>
  <si>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</si>
  <si>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</si>
  <si>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</si>
  <si>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</si>
  <si>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</si>
  <si>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</si>
  <si>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</si>
  <si>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</si>
  <si>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</si>
  <si>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</si>
  <si>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</si>
  <si>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</si>
  <si>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</si>
  <si>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</si>
  <si>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</si>
  <si>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</si>
  <si>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</si>
  <si>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</si>
  <si>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</si>
  <si>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</si>
  <si>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</si>
  <si>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</si>
  <si>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</si>
  <si>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</si>
  <si>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</si>
  <si>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</si>
  <si>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</si>
  <si>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</si>
  <si>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</si>
  <si>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</si>
  <si>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</si>
  <si>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</si>
  <si>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</si>
  <si>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</si>
  <si>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</si>
  <si>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</si>
  <si>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</si>
  <si>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</si>
  <si>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</si>
  <si>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</si>
  <si>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</si>
  <si>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</si>
  <si>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</si>
  <si>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</si>
  <si>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</si>
  <si>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</si>
  <si>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</si>
  <si>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</si>
  <si>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</si>
  <si>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</si>
  <si>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</si>
  <si>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</si>
  <si>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</si>
  <si>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</si>
  <si>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</si>
  <si>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</si>
  <si>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</si>
  <si>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</si>
  <si>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</si>
  <si>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</si>
  <si>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</si>
  <si>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</si>
  <si>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</si>
  <si>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</si>
  <si>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</si>
  <si>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</si>
  <si>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</si>
  <si>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</si>
  <si>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</si>
  <si>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</si>
  <si>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</si>
  <si>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</si>
  <si>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</si>
  <si>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</si>
  <si>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</si>
  <si>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</si>
  <si>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</si>
  <si>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</si>
  <si>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</si>
  <si>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</si>
  <si>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</si>
  <si>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</si>
  <si>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</si>
  <si>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</si>
  <si>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</si>
  <si>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</si>
  <si>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</si>
  <si>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</si>
  <si>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</si>
  <si>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</si>
  <si>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</si>
  <si>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</si>
  <si>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</si>
  <si>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</si>
  <si>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</si>
  <si>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</si>
  <si>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</si>
  <si>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</si>
  <si>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</si>
  <si>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</si>
  <si>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</si>
  <si>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</si>
  <si>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</si>
  <si>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</si>
  <si>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</si>
  <si>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</si>
  <si>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</si>
  <si>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</si>
  <si>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</si>
  <si>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</si>
  <si>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</si>
  <si>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</si>
  <si>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</si>
  <si>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</si>
  <si>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</si>
  <si>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</si>
  <si>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</si>
  <si>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</si>
  <si>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</si>
  <si>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</si>
  <si>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</si>
  <si>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</si>
  <si>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</si>
  <si>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</si>
  <si>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</si>
  <si>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</si>
  <si>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</si>
  <si>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</si>
  <si>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</si>
  <si>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</si>
  <si>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</si>
  <si>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</si>
  <si>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</si>
  <si>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</si>
  <si>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</si>
  <si>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</si>
  <si>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</si>
  <si>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</si>
  <si>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</si>
  <si>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</si>
  <si>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</si>
  <si>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</si>
  <si>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</si>
  <si>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</si>
  <si>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</si>
  <si>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</si>
  <si>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</si>
  <si>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</si>
  <si>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</si>
  <si>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</si>
  <si>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</si>
  <si>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</si>
  <si>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</si>
  <si>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</si>
  <si>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</si>
  <si>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</si>
  <si>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</si>
  <si>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</si>
  <si>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</si>
  <si>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</si>
  <si>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</si>
  <si>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</si>
  <si>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</si>
  <si>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</si>
  <si>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</si>
  <si>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</si>
  <si>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</si>
  <si>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</si>
  <si>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</si>
  <si>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</si>
  <si>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</si>
  <si>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</si>
  <si>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</si>
  <si>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</si>
  <si>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</si>
  <si>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</si>
  <si>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</si>
  <si>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</si>
  <si>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</si>
  <si>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</si>
  <si>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</si>
  <si>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</si>
  <si>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</si>
  <si>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</si>
  <si>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</si>
  <si>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</si>
  <si>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</si>
  <si>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</si>
  <si>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</si>
  <si>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</si>
  <si>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</si>
  <si>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</si>
  <si>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</si>
  <si>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</si>
  <si>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</si>
  <si>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</si>
  <si>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</si>
  <si>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</si>
  <si>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</si>
  <si>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</si>
  <si>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</si>
  <si>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</si>
  <si>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</si>
  <si>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</si>
  <si>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</si>
  <si>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</si>
  <si>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</si>
  <si>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</si>
  <si>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</si>
  <si>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</si>
  <si>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</si>
  <si>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</si>
  <si>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</si>
  <si>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</si>
  <si>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</si>
  <si>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</si>
  <si>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</si>
  <si>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</si>
  <si>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</si>
  <si>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</si>
  <si>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</si>
  <si>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</si>
  <si>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</si>
  <si>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</si>
  <si>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</si>
  <si>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</si>
  <si>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</si>
  <si>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</si>
  <si>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</si>
  <si>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</si>
  <si>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</si>
  <si>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</si>
  <si>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</si>
  <si>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</si>
  <si>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</si>
  <si>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</si>
  <si>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</si>
  <si>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</si>
  <si>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</si>
  <si>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</si>
  <si>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</si>
  <si>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</si>
  <si>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</si>
  <si>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</si>
  <si>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</si>
  <si>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</si>
  <si>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</si>
  <si>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</si>
  <si>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</si>
  <si>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</si>
  <si>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</si>
  <si>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</si>
  <si>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</si>
  <si>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</si>
  <si>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</si>
  <si>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</si>
  <si>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</si>
  <si>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</si>
  <si>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</si>
  <si>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</si>
  <si>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</si>
  <si>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</si>
  <si>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</si>
  <si>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</si>
  <si>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</si>
  <si>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</si>
  <si>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</si>
  <si>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</si>
  <si>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</si>
  <si>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</si>
  <si>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</si>
  <si>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</si>
  <si>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</si>
  <si>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</si>
  <si>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</si>
  <si>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</si>
  <si>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</si>
  <si>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</si>
  <si>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</si>
  <si>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</si>
  <si>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</si>
  <si>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</si>
  <si>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</si>
  <si>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</si>
  <si>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</si>
  <si>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</si>
  <si>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</si>
  <si>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</si>
  <si>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</si>
  <si>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</si>
  <si>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</si>
  <si>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</si>
  <si>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</si>
  <si>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</si>
  <si>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</si>
  <si>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</si>
  <si>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</si>
  <si>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</si>
  <si>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</si>
  <si>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</si>
  <si>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</si>
  <si>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</si>
  <si>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</si>
  <si>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</si>
  <si>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</si>
  <si>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</si>
  <si>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</si>
  <si>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</si>
  <si>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</si>
  <si>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</si>
  <si>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</si>
  <si>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</si>
  <si>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</si>
  <si>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</si>
  <si>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</si>
  <si>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</si>
  <si>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</si>
  <si>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</si>
  <si>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</si>
  <si>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</si>
  <si>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</si>
  <si>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</si>
  <si>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</si>
  <si>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</si>
  <si>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</si>
  <si>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</si>
  <si>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</si>
  <si>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</si>
  <si>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</si>
  <si>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</si>
  <si>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</si>
  <si>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</si>
  <si>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</si>
  <si>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</si>
  <si>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</si>
  <si>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</si>
  <si>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</si>
  <si>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</si>
  <si>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</si>
  <si>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</si>
  <si>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</si>
  <si>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</si>
  <si>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</si>
  <si>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</si>
  <si>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</si>
  <si>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</si>
  <si>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</si>
  <si>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</si>
  <si>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</si>
  <si>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</si>
  <si>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</si>
  <si>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</si>
  <si>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</si>
  <si>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</si>
  <si>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</si>
  <si>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</si>
  <si>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</si>
  <si>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</si>
  <si>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</si>
  <si>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</si>
  <si>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</si>
  <si>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</si>
  <si>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</si>
  <si>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</si>
  <si>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</si>
  <si>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</si>
  <si>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</si>
  <si>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</si>
  <si>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</si>
  <si>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</si>
  <si>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</si>
  <si>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</si>
  <si>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</si>
  <si>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</si>
  <si>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</si>
  <si>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</si>
  <si>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</si>
  <si>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</si>
  <si>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</si>
  <si>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</si>
  <si>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</si>
  <si>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</si>
  <si>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</si>
  <si>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</si>
  <si>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</si>
  <si>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</si>
  <si>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</si>
  <si>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</si>
  <si>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</si>
  <si>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</si>
  <si>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</si>
  <si>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</si>
  <si>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</si>
  <si>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</si>
  <si>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</si>
  <si>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</si>
  <si>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</si>
  <si>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</si>
  <si>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</si>
  <si>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</si>
  <si>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</si>
  <si>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</si>
  <si>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</si>
  <si>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</si>
  <si>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</si>
  <si>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</si>
  <si>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</si>
  <si>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</si>
  <si>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</si>
  <si>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</si>
  <si>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</si>
  <si>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</si>
  <si>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</si>
  <si>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</si>
  <si>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</si>
  <si>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</si>
  <si>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</si>
  <si>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</si>
  <si>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</si>
  <si>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</si>
  <si>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</si>
  <si>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</si>
  <si>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</si>
  <si>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</si>
  <si>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</si>
  <si>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</si>
  <si>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</si>
  <si>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</si>
  <si>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</si>
  <si>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</si>
  <si>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</si>
  <si>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</si>
  <si>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</si>
  <si>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</si>
  <si>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</si>
  <si>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</si>
  <si>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</si>
  <si>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</si>
  <si>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</si>
  <si>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</si>
  <si>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</si>
  <si>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</si>
  <si>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</si>
  <si>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</si>
  <si>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</si>
  <si>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</si>
  <si>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</si>
  <si>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</si>
  <si>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</si>
  <si>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</si>
  <si>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</si>
  <si>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</si>
  <si>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</si>
  <si>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</si>
  <si>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</si>
  <si>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</si>
  <si>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</si>
  <si>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</si>
  <si>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</si>
  <si>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</si>
  <si>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</si>
  <si>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</si>
  <si>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</si>
  <si>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</si>
  <si>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</si>
  <si>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</si>
  <si>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</si>
  <si>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</si>
  <si>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</si>
  <si>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</si>
  <si>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</si>
  <si>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</si>
  <si>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</si>
  <si>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</si>
  <si>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</si>
  <si>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</si>
  <si>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</si>
  <si>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</si>
  <si>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</si>
  <si>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</si>
  <si>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</si>
  <si>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</si>
  <si>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</si>
  <si>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</si>
  <si>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</si>
  <si>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</si>
  <si>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</si>
  <si>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</si>
  <si>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</si>
  <si>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</si>
  <si>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</si>
  <si>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</si>
  <si>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</si>
  <si>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</si>
  <si>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</si>
  <si>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</si>
  <si>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</si>
  <si>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</si>
  <si>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</si>
  <si>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</si>
  <si>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</si>
  <si>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</si>
  <si>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</si>
  <si>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</si>
  <si>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</si>
  <si>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</si>
  <si>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</si>
  <si>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</si>
  <si>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</si>
  <si>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</si>
  <si>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</si>
  <si>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</si>
  <si>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</si>
  <si>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</si>
  <si>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</si>
  <si>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</si>
  <si>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</si>
  <si>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</si>
  <si>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</si>
  <si>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</si>
  <si>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</si>
  <si>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</si>
  <si>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</si>
  <si>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</si>
  <si>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</si>
  <si>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</si>
  <si>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</si>
  <si>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</si>
  <si>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</si>
  <si>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</si>
  <si>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</si>
  <si>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</si>
  <si>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</si>
  <si>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</si>
  <si>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</si>
  <si>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</si>
  <si>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</si>
  <si>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</si>
  <si>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</si>
  <si>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</si>
  <si>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</si>
  <si>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</si>
  <si>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</si>
  <si>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</si>
  <si>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</si>
  <si>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</si>
  <si>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</si>
  <si>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</si>
  <si>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</si>
  <si>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</si>
  <si>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</si>
  <si>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</si>
  <si>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</si>
  <si>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</si>
  <si>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</si>
  <si>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</si>
  <si>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</si>
  <si>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</si>
  <si>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</si>
  <si>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</si>
  <si>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</si>
  <si>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</si>
  <si>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</si>
  <si>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</si>
  <si>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</si>
  <si>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</si>
  <si>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</si>
  <si>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</si>
  <si>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</si>
  <si>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</si>
  <si>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</si>
  <si>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</si>
  <si>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</si>
  <si>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</si>
  <si>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</si>
  <si>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</si>
  <si>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</si>
  <si>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</si>
  <si>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</si>
  <si>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</si>
  <si>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</si>
  <si>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</si>
  <si>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</si>
  <si>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</si>
  <si>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</si>
  <si>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</si>
  <si>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</si>
  <si>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</si>
  <si>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</si>
  <si>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</si>
  <si>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</si>
  <si>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</si>
  <si>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</si>
  <si>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</si>
  <si>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</si>
  <si>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</si>
  <si>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</si>
  <si>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</si>
  <si>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</si>
  <si>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</si>
  <si>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</si>
  <si>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</si>
  <si>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</si>
  <si>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</si>
  <si>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</si>
  <si>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</si>
  <si>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</si>
  <si>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</si>
  <si>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</si>
  <si>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</si>
  <si>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</si>
  <si>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</si>
  <si>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</si>
  <si>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</si>
  <si>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</si>
  <si>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</si>
  <si>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</si>
  <si>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</si>
  <si>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</si>
  <si>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</si>
  <si>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</si>
  <si>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</si>
  <si>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</si>
  <si>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</si>
  <si>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</si>
  <si>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</si>
  <si>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</si>
  <si>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</si>
  <si>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</si>
  <si>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</si>
  <si>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</si>
  <si>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</si>
  <si>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</si>
  <si>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</si>
  <si>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</si>
  <si>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</si>
  <si>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</si>
  <si>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</si>
  <si>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</si>
  <si>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</si>
  <si>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</si>
  <si>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</si>
  <si>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</si>
  <si>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</si>
  <si>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</si>
  <si>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</si>
  <si>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</si>
  <si>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</si>
  <si>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</si>
  <si>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</si>
  <si>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</si>
  <si>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</si>
  <si>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</si>
  <si>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</si>
  <si>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</si>
  <si>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</si>
  <si>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</si>
  <si>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</si>
  <si>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</si>
  <si>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</si>
  <si>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</si>
  <si>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</si>
  <si>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</si>
  <si>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</si>
  <si>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</si>
  <si>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</si>
  <si>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</si>
  <si>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</si>
  <si>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</si>
  <si>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</si>
  <si>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</si>
  <si>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</si>
  <si>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</si>
  <si>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</si>
  <si>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</si>
  <si>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</si>
  <si>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</si>
  <si>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</si>
  <si>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</si>
  <si>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</si>
  <si>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</si>
  <si>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</si>
  <si>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</si>
  <si>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</si>
  <si>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</si>
  <si>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</si>
  <si>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</si>
  <si>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</si>
  <si>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</si>
  <si>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</si>
  <si>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</si>
  <si>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</si>
  <si>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</si>
  <si>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</si>
  <si>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</si>
  <si>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</si>
  <si>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</si>
  <si>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</si>
  <si>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</si>
  <si>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</si>
  <si>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</si>
  <si>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</si>
  <si>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</si>
  <si>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</si>
  <si>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</si>
  <si>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</si>
  <si>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</si>
  <si>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</si>
  <si>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</si>
  <si>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</si>
  <si>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</si>
  <si>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</si>
  <si>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</si>
  <si>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</si>
  <si>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</si>
  <si>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</si>
  <si>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</si>
  <si>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</si>
  <si>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</si>
  <si>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</si>
  <si>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</si>
  <si>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</si>
  <si>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</si>
  <si>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</si>
  <si>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</si>
  <si>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</si>
  <si>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</si>
  <si>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</si>
  <si>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</si>
  <si>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</si>
  <si>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</si>
  <si>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</si>
  <si>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</si>
  <si>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</si>
  <si>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</si>
  <si>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</si>
  <si>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</si>
  <si>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</si>
  <si>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</si>
  <si>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</si>
  <si>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</si>
  <si>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</si>
  <si>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</si>
  <si>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</si>
  <si>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</si>
  <si>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</si>
  <si>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</si>
  <si>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</si>
  <si>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</si>
  <si>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</si>
  <si>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</si>
  <si>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</si>
  <si>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</si>
  <si>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</si>
  <si>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</si>
  <si>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</si>
  <si>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</si>
  <si>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</si>
  <si>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</si>
  <si>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</si>
  <si>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</si>
  <si>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</si>
  <si>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</si>
  <si>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</si>
  <si>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</si>
  <si>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</si>
  <si>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</si>
  <si>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</si>
  <si>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</si>
  <si>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</si>
  <si>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</si>
  <si>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</si>
  <si>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</si>
  <si>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</si>
  <si>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</si>
  <si>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</si>
  <si>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</si>
  <si>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</si>
  <si>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</si>
  <si>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</si>
  <si>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</si>
  <si>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</si>
  <si>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</si>
  <si>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</si>
  <si>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</si>
  <si>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</si>
  <si>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</si>
  <si>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</si>
  <si>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</si>
  <si>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</si>
  <si>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</si>
  <si>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</si>
  <si>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</si>
  <si>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</si>
  <si>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</si>
  <si>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</si>
  <si>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</si>
  <si>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</si>
  <si>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</si>
  <si>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</si>
  <si>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</si>
  <si>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</si>
  <si>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</si>
  <si>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</si>
  <si>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</si>
  <si>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</si>
  <si>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</si>
  <si>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</si>
  <si>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</si>
  <si>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</si>
  <si>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</si>
  <si>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</si>
  <si>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</si>
  <si>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</si>
  <si>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</si>
  <si>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</si>
  <si>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</si>
  <si>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</si>
  <si>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</si>
  <si>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</si>
  <si>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</si>
  <si>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</si>
  <si>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</si>
  <si>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</si>
  <si>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</si>
  <si>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</si>
  <si>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</si>
  <si>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</si>
  <si>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</si>
  <si>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</si>
  <si>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</si>
  <si>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</si>
  <si>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</si>
  <si>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</si>
  <si>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</si>
  <si>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</si>
  <si>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</si>
  <si>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</si>
  <si>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</si>
  <si>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</si>
  <si>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</si>
  <si>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</si>
  <si>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</si>
  <si>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</si>
  <si>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</si>
  <si>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</si>
  <si>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</si>
  <si>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</si>
  <si>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</si>
  <si>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</si>
  <si>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</si>
  <si>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</si>
  <si>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</si>
  <si>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</si>
  <si>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</si>
  <si>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</si>
  <si>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</si>
  <si>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</si>
  <si>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</si>
  <si>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</si>
  <si>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</si>
  <si>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</si>
  <si>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</si>
  <si>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</si>
  <si>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</si>
  <si>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</si>
  <si>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</si>
  <si>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</si>
  <si>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</si>
  <si>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</si>
  <si>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</si>
  <si>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</si>
  <si>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</si>
  <si>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</si>
  <si>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</si>
  <si>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</si>
  <si>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</si>
  <si>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</si>
  <si>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</si>
  <si>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</si>
  <si>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</si>
  <si>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</si>
  <si>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</si>
  <si>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</si>
  <si>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</si>
  <si>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</si>
  <si>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</si>
  <si>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</si>
  <si>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</si>
  <si>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</si>
  <si>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</si>
  <si>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</si>
  <si>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</si>
  <si>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</si>
  <si>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</si>
  <si>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</si>
  <si>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</si>
  <si>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</si>
  <si>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</si>
  <si>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</si>
  <si>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</si>
  <si>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</si>
  <si>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</si>
  <si>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</si>
  <si>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</si>
  <si>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</si>
  <si>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</si>
  <si>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</si>
  <si>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</si>
  <si>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</si>
  <si>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</si>
  <si>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</si>
  <si>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</si>
  <si>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</si>
  <si>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</si>
  <si>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</si>
  <si>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</si>
  <si>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</si>
  <si>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</si>
  <si>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</si>
  <si>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</si>
  <si>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</si>
  <si>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</si>
  <si>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</si>
  <si>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</si>
  <si>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</si>
  <si>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</si>
  <si>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</si>
  <si>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</si>
  <si>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</si>
  <si>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</si>
  <si>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</si>
  <si>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</si>
  <si>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</si>
  <si>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</si>
  <si>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</si>
  <si>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</si>
  <si>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</si>
  <si>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</si>
  <si>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</si>
  <si>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</si>
  <si>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</si>
  <si>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</si>
  <si>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</si>
  <si>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</si>
  <si>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</si>
  <si>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</si>
  <si>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</si>
  <si>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</si>
  <si>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</si>
  <si>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</si>
  <si>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</si>
  <si>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</si>
  <si>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</si>
  <si>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</si>
  <si>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</si>
  <si>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</si>
  <si>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</si>
  <si>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</si>
  <si>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</si>
  <si>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</si>
  <si>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</si>
  <si>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</si>
  <si>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</si>
  <si>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</si>
  <si>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</si>
  <si>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</si>
  <si>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</si>
  <si>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</si>
  <si>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</si>
  <si>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</si>
  <si>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</si>
  <si>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</si>
  <si>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</si>
  <si>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</si>
  <si>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</si>
  <si>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</si>
  <si>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</si>
  <si>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</si>
  <si>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</si>
  <si>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</si>
  <si>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</si>
  <si>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</si>
  <si>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</si>
  <si>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</si>
  <si>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</si>
  <si>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</si>
  <si>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</si>
  <si>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</si>
  <si>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at site</t>
  </si>
  <si>
    <t>PCM-20251108-00000316</t>
  </si>
  <si>
    <t>Critical</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</si>
  <si>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</si>
  <si>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</si>
  <si>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</si>
  <si>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</si>
  <si>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</si>
  <si>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</si>
  <si>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</si>
  <si>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</si>
  <si>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</si>
  <si>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</si>
  <si>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</si>
  <si>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</si>
  <si>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</si>
  <si>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</si>
  <si>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</si>
  <si>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</si>
  <si>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</si>
  <si>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</si>
  <si>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</si>
  <si>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</si>
  <si>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</si>
  <si>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</si>
  <si>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</si>
  <si>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</si>
  <si>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</si>
  <si>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</si>
  <si>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</si>
  <si>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</si>
  <si>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</si>
  <si>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</si>
  <si>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</si>
  <si>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</si>
  <si>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</si>
  <si>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</si>
  <si>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</si>
  <si>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</si>
  <si>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</si>
  <si>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</si>
  <si>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</si>
  <si>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</si>
  <si>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</si>
  <si>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</si>
  <si>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</si>
  <si>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</si>
  <si>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</si>
  <si>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</si>
  <si>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</si>
  <si>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</si>
  <si>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</si>
  <si>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</si>
  <si>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</si>
  <si>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</si>
  <si>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</si>
  <si>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</si>
  <si>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</si>
  <si>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</si>
  <si>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</si>
  <si>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</si>
  <si>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</si>
  <si>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</si>
  <si>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</si>
  <si>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</si>
  <si>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</si>
  <si>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</si>
  <si>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</si>
  <si>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</si>
  <si>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</si>
  <si>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</si>
  <si>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</si>
  <si>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</si>
  <si>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</si>
  <si>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</si>
  <si>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</si>
  <si>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</si>
  <si>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</si>
  <si>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</si>
  <si>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</si>
  <si>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</si>
  <si>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</si>
  <si>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</si>
  <si>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</si>
  <si>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</si>
  <si>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</si>
  <si>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</si>
  <si>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</si>
  <si>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</si>
  <si>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</si>
  <si>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</si>
  <si>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</si>
  <si>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</si>
  <si>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</si>
  <si>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</si>
  <si>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</si>
  <si>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</si>
  <si>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</si>
  <si>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</si>
  <si>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PCM-20251108-00000312</t>
  </si>
  <si>
    <t xml:space="preserve">EM Team moved ETA: 110 min </t>
  </si>
  <si>
    <t>PCM-20251107-00001232</t>
  </si>
  <si>
    <t>site under night access due to Site located in deep valleys &amp; dangerous area and
team will check by morning ISA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</si>
</sst>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31" dataDxfId="30" headerRowBorderDxfId="28" tableBorderDxfId="29">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31" ca="1" si="0">IFERROR(NOW()-F2,"")</f>
        <v>306.2871803240705</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45969.235606249997</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6</v>
      </c>
      <c r="D4" s="115" t="s">
        <v>8705</v>
      </c>
      <c r="E4" s="116" t="s">
        <v>39026</v>
      </c>
      <c r="F4" s="117">
        <v>45969.213553240741</v>
      </c>
      <c r="G4" s="118">
        <f t="shared" ca="1" si="0"/>
        <v>2.2053009255614597E-2</v>
      </c>
      <c r="H4" s="117">
        <v>45969.163761574076</v>
      </c>
      <c r="I4" s="115" t="str">
        <f>IFERROR(VLOOKUP(D4,DB!A:F,6,0),"")</f>
        <v>Power Cube</v>
      </c>
      <c r="J4" s="115" t="str">
        <f>IFERROR(VLOOKUP(D4,DB!A:G,7,0),"")</f>
        <v>No BB Design+Weak</v>
      </c>
      <c r="K4" s="119" t="s">
        <v>39027</v>
      </c>
      <c r="L4" s="120" t="str">
        <f>IFERROR(VLOOKUP(D4,DB!A:I,9,0),"")</f>
        <v>Latis</v>
      </c>
    </row>
    <row r="5" spans="1:15" ht="15" customHeight="1">
      <c r="A5" s="114"/>
      <c r="B5" s="115" t="str">
        <f>IFERROR(VLOOKUP(D5,DB!A:K,11,0),"")</f>
        <v/>
      </c>
      <c r="C5" s="115"/>
      <c r="D5" s="115"/>
      <c r="E5" s="116"/>
      <c r="F5" s="117"/>
      <c r="G5" s="118">
        <f t="shared" ca="1" si="0"/>
        <v>45969.235606249997</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45969.235606249997</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45969.235606249997</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45969.235606249997</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45969.235606249997</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45969.235606249997</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45969.235606249997</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45969.235606249997</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45969.235606249997</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45969.235606249997</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45969.235606249997</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45969.235606249997</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45969.235606249997</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45969.235606249997</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45969.235606249997</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45969.235606249997</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45969.235606249997</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45969.235606249997</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45969.235606249997</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45969.235606249997</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45969.235606249997</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45969.235606249997</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45969.235606249997</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45969.235606249997</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45969.235606249997</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0"/>
        <v>45969.235606249997</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0"/>
        <v>45969.235606249997</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ref="G32:G63" ca="1" si="1">IFERROR(NOW()-F32,"")</f>
        <v>45969.235606249997</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45969.235606249997</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45969.235606249997</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45969.235606249997</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45969.235606249997</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45969.235606249997</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45969.235606249997</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45969.235606249997</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45969.235606249997</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45969.235606249997</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45969.235606249997</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45969.235606249997</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45969.235606249997</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45969.235606249997</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45969.235606249997</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45969.235606249997</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45969.235606249997</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45969.235606249997</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45969.235606249997</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45969.235606249997</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45969.235606249997</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45969.235606249997</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45969.235606249997</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45969.235606249997</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45969.235606249997</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45969.235606249997</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45969.235606249997</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45969.235606249997</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45969.235606249997</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45969.235606249997</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1"/>
        <v>45969.235606249997</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1"/>
        <v>45969.235606249997</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ref="G64:G95" ca="1" si="2">IFERROR(NOW()-F64,"")</f>
        <v>45969.235606249997</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45969.235606249997</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45969.235606249997</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45969.235606249997</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45969.235606249997</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45969.235606249997</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45969.235606249997</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45969.235606249997</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45969.235606249997</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t="shared" ca="1" si="2"/>
        <v>45969.235606249997</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t="shared" ca="1" si="2"/>
        <v>45969.235606249997</v>
      </c>
      <c r="H74" s="117"/>
      <c r="I74" s="115" t="str">
        <f>IFERROR(VLOOKUP(D74,DB!A:F,6,0),"")</f>
        <v/>
      </c>
      <c r="J74" s="115" t="str">
        <f>IFERROR(VLOOKUP(D74,DB!A:G,7,0),"")</f>
        <v/>
      </c>
      <c r="K74" s="119"/>
      <c r="L74" s="120" t="str">
        <f>IFERROR(VLOOKUP(D74,DB!A:I,9,0),"")</f>
        <v/>
      </c>
    </row>
    <row r="75" spans="1:12" ht="15" customHeight="1">
      <c r="A75" s="123"/>
      <c r="B75" s="124" t="str">
        <f>IFERROR(VLOOKUP(D75,DB!A:K,11,0),"")</f>
        <v/>
      </c>
      <c r="C75" s="124"/>
      <c r="D75" s="124"/>
      <c r="E75" s="125"/>
      <c r="F75" s="126"/>
      <c r="G75" s="127">
        <f t="shared" ca="1" si="2"/>
        <v>45969.235606249997</v>
      </c>
      <c r="H75" s="126"/>
      <c r="I75" s="124" t="str">
        <f>IFERROR(VLOOKUP(D75,DB!A:F,6,0),"")</f>
        <v/>
      </c>
      <c r="J75" s="124" t="str">
        <f>IFERROR(VLOOKUP(D75,DB!A:G,7,0),"")</f>
        <v/>
      </c>
      <c r="K75" s="128"/>
      <c r="L75" s="129" t="str">
        <f>IFERROR(VLOOKUP(D75,DB!A:I,9,0),"")</f>
        <v/>
      </c>
    </row>
  </sheetData>
  <customSheetViews>
    <customSheetView guid="{F6042A99-DD27-4453-835D-0834D95730CC}" filter="1" showAutoFilter="1">
      <pageMargins left="0" right="0" top="0" bottom="0" header="0" footer="0"/>
      <autoFilter ref="B1:M1" xr:uid="{9D9BC2F7-DD97-469D-8D18-7A8CB656C854}"/>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34" ca="1" si="0">IFERROR(NOW()-F3,"-")</f>
        <v>144.23576828703517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45969.235606249997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45969.235606249997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45969.235606249997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45969.235606249997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45969.235606249997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45969.235606249997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45969.235606249997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45969.235606249997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45969.235606249997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45969.235606249997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45969.235606249997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45969.235606249997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45969.235606249997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45969.235606249997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45969.235606249997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45969.235606249997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45969.235606249997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45969.235606249997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45969.235606249997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45969.235606249997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45969.235606249997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45969.235606249997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45969.235606249997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45969.235606249997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45969.235606249997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45969.235606249997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45969.235606249997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45969.235606249997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45969.235606249997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45969.235606249997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45969.235606249997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45969.235606249997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45969.235606249997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45969.235606249997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45969.235606249997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45969.235606249997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45969.235606249997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45969.235606249997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45969.235606249997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45969.235606249997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45969.235606249997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45969.235606249997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45969.235606249997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45969.235606249997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45969.235606249997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45969.235606249997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45969.235606249997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45969.235606249997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45969.235606249997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45969.235606249997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45969.235606249997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45969.235606249997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45969.235606249997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45969.235606249997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45969.235606249997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45969.235606249997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45969.235606249997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45969.235606249997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45969.235606249997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45969.235606249997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45969.235606249997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45969.235606249997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45969.235606249997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45969.235606249997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45969.235606249997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45969.235606249997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45969.235606249997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45969.235606249997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45969.235606249997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45969.235606249997</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45969.235606249997</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45969.235606249997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45969.235606249997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45969.235606249997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45969.235606249997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45969.235606249997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45969.235606249997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45969.235606249997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45969.235606249997</v>
      </c>
      <c r="H10" s="22" t="s">
        <v>39109</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45969.235606249997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45969.235606249997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45969.235606249997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45969.235606249997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45969.235606249997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45969.235606249997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45969.235606249997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45969.235606249997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45969.235606249997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45969.235606249997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45969.235606249997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45969.235606249997</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39110</v>
      </c>
      <c r="D23" s="18"/>
      <c r="E23" s="18"/>
      <c r="F23" s="20"/>
      <c r="G23" s="21">
        <f t="shared" ref="G23:G86" ca="1" si="1">IFERROR(NOW()-F23,"-")</f>
        <v>45969.235606249997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45969.235606249997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45969.235606249997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45969.235606249997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45969.235606249997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45969.235606249997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45969.235606249997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45969.235606249997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45969.235606249997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45969.235606249997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45969.235606249997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45969.235606249997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45969.235606249997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45969.235606249997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45969.235606249997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45969.235606249997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45969.235606249997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45969.235606249997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45969.235606249997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45969.235606249997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45969.235606249997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45969.235606249997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45969.235606249997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45969.235606249997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45969.235606249997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45969.235606249997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45969.235606249997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45969.235606249997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45969.235606249997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45969.235606249997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45969.235606249997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45969.235606249997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45969.235606249997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45969.235606249997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45969.235606249997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45969.235606249997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45969.235606249997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45969.235606249997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45969.235606249997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45969.235606249997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45969.235606249997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45969.235606249997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45969.235606249997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45969.235606249997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45969.235606249997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45969.235606249997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45969.235606249997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45969.235606249997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45969.235606249997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45969.235606249997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45969.235606249997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45969.235606249997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45969.235606249997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45969.235606249997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45969.235606249997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45969.235606249997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45969.235606249997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45969.235606249997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45969.235606249997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45969.235606249997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45969.235606249997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45969.235606249997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45969.235606249997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45969.235606249997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45969.235606249997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45969.235606249997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45969.235606249997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45969.235606249997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45969.235606249997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45969.235606249997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45969.235606249997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45969.235606249997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45969.235606249997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45969.235606249997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45969.235606249997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45969.235606249997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45969.235606249997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45969.235606249997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45969.235606249997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45969.235606249997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45969.235606249997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45969.235606249997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45969.235606249997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45969.235606249997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45969.235606249997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45969.235606249997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45969.235606249997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45969.235606249997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45969.235606249997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45969.235606249997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45969.235606249997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45969.235606249997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45969.235606249997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45969.235606249997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45969.235606249997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45969.235606249997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45969.235606249997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45969.235606249997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45969.235606249997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45969.235606249997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45969.235606249997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45969.235606249997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45969.235606249997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45969.235606249997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45969.235606249997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45969.235606249997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45969.235606249997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45969.235606249997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45969.235606249997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45969.235606249997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45969.235606249997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45969.235606249997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45969.235606249997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45969.235606249997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45969.235606249997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45969.235606249997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45969.235606249997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45969.235606249997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45969.235606249997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45969.235606249997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45969.235606249997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45969.235606249997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45969.235606249997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45969.235606249997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45969.235606249997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45969.235606249997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45969.235606249997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45969.235606249997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45969.235606249997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45969.235606249997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45969.235606249997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45969.235606249997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45969.235606249997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45969.235606249997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45969.235606249997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45969.235606249997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45969.235606249997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45969.235606249997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45969.235606249997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45969.235606249997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45969.235606249997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45969.235606249997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45969.235606249997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45969.235606249997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45969.235606249997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45969.235606249997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45969.235606249997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45969.235606249997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45969.235606249997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45969.235606249997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45969.235606249997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45969.235606249997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45969.235606249997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45969.235606249997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45969.235606249997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45969.235606249997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45969.235606249997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45969.235606249997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45969.235606249997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45969.235606249997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45969.235606249997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45969.235606249997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45969.235606249997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45969.235606249997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45969.235606249997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45969.235606249997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45969.235606249997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45969.235606249997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45969.235606249997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45969.235606249997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45969.235606249997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45969.235606249997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45969.235606249997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45969.235606249997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45969.235606249997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45969.235606249997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45969.235606249997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45969.235606249997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45969.235606249997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45969.235606249997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45969.235606249997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45969.235606249997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45969.235606249997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45969.235606249997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45969.235606249997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45969.235606249997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45969.235606249997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45969.235606249997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45969.235606249997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45969.235606249997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45969.235606249997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45969.235606249997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45969.235606249997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45969.235606249997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45969.235606249997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45969.235606249997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45969.235606249997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45969.235606249997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45969.235606249997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45969.235606249997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45969.235606249997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45969.235606249997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45969.235606249997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45969.235606249997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45969.235606249997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45969.235606249997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45969.235606249997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45969.235606249997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45969.235606249997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45969.235606249997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45969.235606249997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45969.235606249997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45969.235606249997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45969.235606249997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45969.235606249997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45969.235606249997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45969.235606249997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45969.235606249997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45969.235606249997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45969.235606249997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45969.235606249997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45969.235606249997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45969.235606249997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45969.235606249997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45969.235606249997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45969.235606249997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45969.235606249997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45969.235606249997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45969.235606249997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45969.235606249997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45969.235606249997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45969.235606249997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45969.235606249997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45969.235606249997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45969.235606249997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45969.235606249997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45969.235606249997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45969.235606249997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45969.235606249997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45969.235606249997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45969.235606249997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45969.235606249997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45969.235606249997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45969.235606249997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45969.235606249997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45969.235606249997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45969.235606249997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45969.235606249997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45969.235606249997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45969.235606249997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45969.235606249997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45969.235606249997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45969.235606249997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45969.235606249997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45969.235606249997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45969.235606249997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45969.235606249997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45969.235606249997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45969.235606249997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45969.235606249997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45969.235606249997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45969.235606249997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45969.235606249997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45969.235606249997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45969.235606249997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45969.235606249997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45969.235606249997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45969.235606249997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45969.235606249997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45969.235606249997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45969.235606249997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45969.235606249997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45969.235606249997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45969.235606249997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45969.235606249997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45969.235606249997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45969.235606249997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45969.235606249997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45969.235606249997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45969.235606249997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45969.235606249997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45969.235606249997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45969.235606249997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45969.235606249997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45969.235606249997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45969.235606249997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45969.235606249997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45969.235606249997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45969.235606249997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45969.235606249997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45969.235606249997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45969.235606249997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45969.235606249997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45969.235606249997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45969.235606249997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45969.235606249997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45969.235606249997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45969.235606249997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45969.235606249997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45969.235606249997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45969.235606249997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45969.235606249997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45969.235606249997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45969.235606249997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45969.235606249997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45969.235606249997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45969.235606249997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45969.235606249997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45969.235606249997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45969.235606249997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45969.235606249997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45969.235606249997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45969.235606249997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45969.235606249997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45969.235606249997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45969.235606249997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45969.235606249997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45969.235606249997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45969.235606249997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45969.235606249997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45969.235606249997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45969.235606249997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45969.235606249997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45969.235606249997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45969.235606249997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45969.235606249997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45969.235606249997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45969.235606249997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45969.235606249997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45969.235606249997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45969.235606249997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45969.235606249997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45969.235606249997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45969.235606249997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45969.235606249997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45969.235606249997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45969.235606249997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45969.235606249997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45969.235606249997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45969.235606249997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45969.235606249997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45969.235606249997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45969.235606249997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45969.235606249997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45969.235606249997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45969.235606249997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45969.235606249997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45969.235606249997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45969.235606249997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45969.235606249997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45969.235606249997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45969.235606249997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45969.235606249997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45969.235606249997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45969.235606249997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45969.235606249997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45969.235606249997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45969.235606249997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45969.235606249997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45969.235606249997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45969.235606249997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45969.235606249997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45969.235606249997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45969.235606249997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45969.235606249997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45969.235606249997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45969.235606249997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45969.235606249997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45969.235606249997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45969.235606249997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45969.235606249997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45969.235606249997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45969.235606249997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45969.235606249997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45969.235606249997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45969.235606249997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45969.235606249997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45969.235606249997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45969.235606249997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45969.235606249997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45969.235606249997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45969.235606249997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45969.235606249997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45969.235606249997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45969.235606249997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45969.235606249997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45969.235606249997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45969.235606249997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45969.235606249997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45969.235606249997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45969.235606249997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45969.235606249997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45969.235606249997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45969.235606249997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45969.235606249997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45969.235606249997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45969.235606249997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45969.235606249997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45969.235606249997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45969.235606249997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45969.235606249997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45969.235606249997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45969.235606249997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45969.235606249997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45969.235606249997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45969.235606249997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45969.235606249997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45969.235606249997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45969.235606249997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45969.235606249997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45969.235606249997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45969.235606249997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45969.235606249997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45969.235606249997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45969.235606249997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45969.235606249997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45969.235606249997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45969.235606249997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45969.235606249997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45969.235606249997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45969.235606249997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45969.235606249997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45969.235606249997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45969.235606249997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45969.235606249997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45969.235606249997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45969.235606249997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45969.235606249997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45969.235606249997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45969.235606249997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45969.235606249997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45969.235606249997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45969.235606249997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45969.235606249997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45969.235606249997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45969.235606249997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45969.235606249997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45969.235606249997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45969.235606249997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45969.235606249997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45969.235606249997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45969.235606249997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45969.235606249997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45969.235606249997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45969.235606249997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45969.235606249997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45969.235606249997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45969.235606249997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45969.235606249997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45969.235606249997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45969.235606249997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45969.235606249997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45969.235606249997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45969.235606249997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45969.235606249997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45969.235606249997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45969.235606249997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45969.235606249997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45969.235606249997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45969.235606249997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45969.235606249997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45969.235606249997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45969.235606249997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45969.235606249997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45969.235606249997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45969.235606249997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45969.235606249997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45969.235606249997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45969.235606249997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45969.235606249997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45969.235606249997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45969.235606249997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45969.235606249997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45969.235606249997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45969.235606249997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45969.235606249997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45969.235606249997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45969.235606249997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45969.235606249997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45969.235606249997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45969.235606249997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45969.235606249997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45969.235606249997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45969.235606249997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45969.235606249997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45969.235606249997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45969.235606249997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45969.235606249997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45969.235606249997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45969.235606249997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45969.235606249997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45969.235606249997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45969.235606249997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45969.235606249997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45969.235606249997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45969.235606249997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45969.235606249997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45969.235606249997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45969.235606249997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45969.235606249997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45969.235606249997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45969.235606249997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45969.235606249997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45969.235606249997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45969.235606249997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45969.235606249997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45969.235606249997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45969.235606249997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45969.235606249997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45969.235606249997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45969.235606249997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45969.235606249997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45969.235606249997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45969.235606249997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45969.235606249997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45969.235606249997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45969.235606249997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45969.235606249997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45969.235606249997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45969.235606249997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45969.235606249997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45969.235606249997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45969.235606249997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45969.235606249997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45969.235606249997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45969.235606249997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45969.235606249997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45969.235606249997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45969.235606249997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45969.235606249997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45969.235606249997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45969.235606249997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45969.235606249997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45969.235606249997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45969.235606249997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45969.235606249997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45969.235606249997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45969.235606249997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45969.235606249997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45969.235606249997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45969.235606249997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45969.235606249997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45969.235606249997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45969.235606249997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45969.235606249997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45969.235606249997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45969.235606249997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45969.235606249997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45969.235606249997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45969.235606249997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45969.235606249997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45969.235606249997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45969.235606249997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45969.235606249997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45969.235606249997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45969.235606249997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45969.235606249997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45969.235606249997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45969.235606249997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45969.235606249997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45969.235606249997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45969.235606249997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45969.235606249997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45969.235606249997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45969.235606249997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45969.235606249997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45969.235606249997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45969.235606249997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45969.235606249997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45969.235606249997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45969.235606249997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45969.235606249997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45969.235606249997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45969.235606249997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45969.235606249997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45969.235606249997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45969.235606249997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45969.235606249997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45969.235606249997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45969.235606249997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45969.235606249997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45969.235606249997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45969.235606249997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45969.235606249997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45969.235606249997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45969.235606249997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45969.235606249997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45969.235606249997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45969.235606249997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45969.235606249997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45969.235606249997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45969.235606249997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45969.235606249997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45969.235606249997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45969.235606249997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45969.235606249997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45969.235606249997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45969.235606249997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45969.235606249997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45969.235606249997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45969.235606249997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45969.235606249997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45969.235606249997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45969.235606249997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45969.235606249997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45969.235606249997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45969.235606249997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45969.235606249997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45969.235606249997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45969.235606249997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45969.235606249997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45969.235606249997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45969.235606249997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45969.235606249997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45969.235606249997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45969.235606249997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45969.235606249997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45969.235606249997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45969.235606249997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45969.235606249997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45969.235606249997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45969.235606249997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45969.235606249997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45969.235606249997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45969.235606249997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45969.235606249997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45969.235606249997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45969.235606249997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45969.235606249997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45969.235606249997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45969.235606249997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45969.235606249997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45969.235606249997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45969.235606249997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45969.235606249997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45969.235606249997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45969.235606249997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45969.235606249997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45969.235606249997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45969.235606249997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45969.235606249997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45969.235606249997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45969.235606249997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45969.235606249997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45969.235606249997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45969.235606249997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45969.235606249997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45969.235606249997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45969.235606249997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45969.235606249997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45969.235606249997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45969.235606249997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45969.235606249997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45969.235606249997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45969.235606249997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45969.235606249997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45969.235606249997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45969.235606249997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45969.235606249997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45969.235606249997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45969.235606249997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45969.235606249997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45969.235606249997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45969.235606249997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45969.235606249997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45969.235606249997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45969.235606249997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45969.235606249997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45969.235606249997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45969.235606249997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45969.235606249997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45969.235606249997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45969.235606249997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45969.235606249997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45969.235606249997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45969.235606249997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45969.235606249997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45969.235606249997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45969.235606249997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45969.235606249997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45969.235606249997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45969.235606249997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45969.235606249997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45969.235606249997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45969.235606249997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45969.235606249997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45969.235606249997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45969.235606249997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45969.235606249997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45969.235606249997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45969.235606249997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45969.235606249997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45969.235606249997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45969.235606249997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45969.235606249997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45969.235606249997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45969.235606249997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45969.235606249997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45969.235606249997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45969.235606249997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45969.235606249997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45969.235606249997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45969.235606249997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45969.235606249997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45969.235606249997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45969.235606249997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45969.235606249997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45969.235606249997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45969.235606249997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45969.235606249997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45969.235606249997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45969.235606249997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45969.235606249997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45969.235606249997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45969.235606249997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45969.235606249997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45969.235606249997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45969.235606249997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45969.235606249997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45969.235606249997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45969.235606249997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45969.235606249997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45969.235606249997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45969.235606249997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45969.235606249997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45969.235606249997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45969.235606249997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45969.235606249997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45969.235606249997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45969.235606249997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45969.235606249997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45969.235606249997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45969.235606249997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45969.235606249997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45969.235606249997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45969.235606249997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45969.235606249997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45969.235606249997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45969.235606249997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45969.235606249997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45969.235606249997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45969.235606249997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45969.235606249997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45969.235606249997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45969.235606249997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45969.235606249997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45969.235606249997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45969.235606249997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45969.235606249997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45969.235606249997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45969.235606249997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45969.235606249997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45969.235606249997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45969.235606249997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45969.235606249997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45969.235606249997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45969.235606249997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45969.235606249997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45969.235606249997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45969.235606249997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45969.235606249997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45969.235606249997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45969.235606249997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45969.235606249997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45969.235606249997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45969.235606249997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45969.235606249997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45969.235606249997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45969.235606249997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45969.235606249997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45969.235606249997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45969.235606249997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45969.235606249997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45969.235606249997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45969.235606249997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45969.235606249997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45969.235606249997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45969.235606249997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45969.235606249997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45969.235606249997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45969.235606249997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45969.235606249997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45969.235606249997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45969.235606249997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45969.235606249997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45969.235606249997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45969.235606249997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45969.235606249997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45969.235606249997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45969.235606249997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45969.235606249997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45969.235606249997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45969.235606249997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45969.235606249997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45969.235606249997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45969.235606249997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45969.235606249997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45969.235606249997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45969.235606249997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45969.235606249997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45969.235606249997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45969.235606249997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45969.235606249997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45969.235606249997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45969.235606249997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45969.235606249997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45969.235606249997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45969.235606249997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45969.235606249997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45969.235606249997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45969.235606249997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45969.235606249997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45969.235606249997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45969.235606249997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45969.235606249997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45969.235606249997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45969.235606249997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45969.235606249997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45969.235606249997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45969.235606249997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45969.235606249997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45969.235606249997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45969.235606249997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45969.235606249997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45969.235606249997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45969.235606249997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45969.235606249997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45969.235606249997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45969.235606249997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45969.235606249997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45969.235606249997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45969.235606249997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45969.235606249997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45969.235606249997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45969.235606249997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45969.235606249997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45969.235606249997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45969.235606249997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45969.235606249997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45969.235606249997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45969.235606249997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45969.235606249997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45969.235606249997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45969.235606249997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45969.235606249997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45969.235606249997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45969.235606249997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45969.235606249997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45969.235606249997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45969.235606249997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45969.235606249997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45969.235606249997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45969.235606249997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45969.235606249997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45969.235606249997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45969.235606249997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45969.235606249997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45969.235606249997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45969.235606249997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45969.235606249997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45969.235606249997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45969.235606249997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45969.235606249997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45969.235606249997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45969.235606249997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45969.235606249997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45969.235606249997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45969.235606249997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45969.235606249997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45969.235606249997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45969.235606249997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45969.235606249997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45969.235606249997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45969.235606249997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45969.235606249997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45969.235606249997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45969.235606249997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45969.235606249997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45969.235606249997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45969.235606249997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45969.235606249997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45969.235606249997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45969.235606249997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45969.235606249997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45969.235606249997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45969.235606249997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45969.235606249997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45969.235606249997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45969.235606249997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45969.235606249997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45969.235606249997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45969.235606249997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45969.235606249997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45969.235606249997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45969.235606249997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45969.235606249997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45969.235606249997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45969.235606249997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45969.235606249997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45969.235606249997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45969.235606249997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45969.235606249997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45969.235606249997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45969.235606249997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45969.235606249997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45969.235606249997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45969.235606249997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45969.235606249997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45969.235606249997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45969.235606249997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45969.235606249997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45969.235606249997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45969.235606249997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45969.235606249997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45969.235606249997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45969.235606249997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45969.235606249997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45969.235606249997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45969.235606249997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45969.235606249997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45969.235606249997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45969.235606249997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45969.235606249997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45969.235606249997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45969.235606249997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45969.235606249997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45969.235606249997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45969.235606249997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45969.235606249997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45969.235606249997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45969.235606249997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45969.235606249997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45969.235606249997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45969.235606249997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45969.235606249997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45969.235606249997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45969.235606249997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45969.235606249997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45969.235606249997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45969.235606249997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45969.235606249997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45969.235606249997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45969.235606249997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45969.235606249997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45969.235606249997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45969.235606249997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45969.235606249997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45969.235606249997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45969.235606249997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45969.235606249997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45969.235606249997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45969.235606249997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45969.235606249997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45969.235606249997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45969.235606249997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45969.235606249997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45969.235606249997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45969.235606249997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45969.235606249997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45969.235606249997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45969.235606249997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45969.235606249997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45969.235606249997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45969.235606249997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45969.235606249997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45969.235606249997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45969.235606249997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45969.235606249997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45969.235606249997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45969.235606249997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45969.235606249997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45969.235606249997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45969.235606249997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45969.235606249997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45969.235606249997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45969.235606249997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45969.235606249997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45969.235606249997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45969.235606249997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45969.235606249997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45969.235606249997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45969.235606249997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45969.235606249997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45969.235606249997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45969.235606249997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45969.235606249997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45969.235606249997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45969.235606249997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45969.235606249997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45969.235606249997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45969.235606249997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45969.235606249997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45969.235606249997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45969.235606249997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45969.235606249997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45969.235606249997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45969.235606249997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45969.235606249997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45969.235606249997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45969.235606249997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45969.235606249997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45969.235606249997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45969.235606249997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45969.235606249997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45969.235606249997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45969.235606249997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45969.235606249997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45969.235606249997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45969.235606249997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45969.235606249997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45969.235606249997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45969.235606249997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45969.235606249997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45969.235606249997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45969.235606249997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45969.235606249997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45969.235606249997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45969.235606249997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45969.235606249997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45969.235606249997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45969.235606249997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45969.235606249997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45969.235606249997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45969.235606249997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45969.235606249997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45969.235606249997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45969.235606249997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45969.235606249997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45969.235606249997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45969.235606249997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45969.235606249997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45969.235606249997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45969.235606249997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45969.235606249997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45969.235606249997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45969.235606249997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45969.235606249997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45969.235606249997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45969.235606249997</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32" ca="1" si="0">IFERROR(NOW()-F2,"")</f>
        <v>265.75488865740044</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110"/>
      <c r="E3" s="95"/>
      <c r="F3" s="111"/>
      <c r="G3" s="112">
        <f t="shared" ca="1" si="0"/>
        <v>45969.235606249997</v>
      </c>
      <c r="H3" s="111"/>
      <c r="I3" s="108" t="str">
        <f>IFERROR(VLOOKUP(D3,DB!A:F,6,0),"")</f>
        <v/>
      </c>
      <c r="J3" s="141" t="str">
        <f>IFERROR(VLOOKUP(D3,DB!A:G,7,0),"")</f>
        <v/>
      </c>
      <c r="K3" s="113"/>
      <c r="L3" s="110" t="str">
        <f>IFERROR(VLOOKUP(D3,DB!A:I,9,0),"")</f>
        <v/>
      </c>
    </row>
    <row r="4" spans="1:16" ht="15" customHeight="1">
      <c r="A4" s="108"/>
      <c r="B4" s="108" t="str">
        <f>IFERROR(VLOOKUP(D4,DB!A:K,11,0),"")</f>
        <v/>
      </c>
      <c r="C4" s="109"/>
      <c r="D4" s="110"/>
      <c r="E4" s="95"/>
      <c r="F4" s="111"/>
      <c r="G4" s="112">
        <f t="shared" ca="1" si="0"/>
        <v>45969.235606249997</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45969.235606249997</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45969.235606249997</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45969.235606249997</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45969.235606249997</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45969.235606249997</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45969.235606249997</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45969.235606249997</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45969.235606249997</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45969.235606249997</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45969.235606249997</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45969.235606249997</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45969.235606249997</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45969.235606249997</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45969.235606249997</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45969.235606249997</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45969.235606249997</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45969.235606249997</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45969.235606249997</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45969.235606249997</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45969.235606249997</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45969.235606249997</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45969.235606249997</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45969.235606249997</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45969.235606249997</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45969.235606249997</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45969.235606249997</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45969.235606249997</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45969.235606249997</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45969.235606249997</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45969.235606249997</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45969.235606249997</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45969.235606249997</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45969.235606249997</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45969.235606249997</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45969.235606249997</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45969.235606249997</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45969.235606249997</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45969.235606249997</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45969.235606249997</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45969.235606249997</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45969.235606249997</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45969.235606249997</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45969.235606249997</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45969.235606249997</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45969.235606249997</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45969.235606249997</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45969.235606249997</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45969.235606249997</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45969.235606249997</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45969.235606249997</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45969.235606249997</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45969.235606249997</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45969.235606249997</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45969.235606249997</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45969.235606249997</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45969.235606249997</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45969.235606249997</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45969.235606249997</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45969.235606249997</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45969.235606249997</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45969.235606249997</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45969.235606249997</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45969.235606249997</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45969.235606249997</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45969.235606249997</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45969.235606249997</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45969.235606249997</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45969.235606249997</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45969.235606249997</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45969.235606249997</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45969.235606249997</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45969.235606249997</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45969.235606249997</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45969.235606249997</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45969.235606249997</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45969.235606249997</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45969.235606249997</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45969.235606249997</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45969.235606249997</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45969.235606249997</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45969.235606249997</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45969.235606249997</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45969.235606249997</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45969.235606249997</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45969.235606249997</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45969.235606249997</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45969.235606249997</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45969.235606249997</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45969.235606249997</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45969.235606249997</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45969.235606249997</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45969.235606249997</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45969.235606249997</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45969.235606249997</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45969.235606249997</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45969.235606249997</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45969.235606249997</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45969.235606249997</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45969.235606249997</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8"/>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39113</v>
      </c>
      <c r="B2" s="37" t="str">
        <f>IFERROR(VLOOKUP(D2,DB!A:K,11,0),"")</f>
        <v>R5</v>
      </c>
      <c r="C2" s="37">
        <v>3</v>
      </c>
      <c r="D2" s="107" t="s">
        <v>36011</v>
      </c>
      <c r="E2" s="37" t="s">
        <v>39021</v>
      </c>
      <c r="F2" s="38">
        <v>45891.832060185188</v>
      </c>
      <c r="G2" s="122">
        <f ca="1">IFERROR(NOW()-F2,"")</f>
        <v>77.403546064808324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39026</v>
      </c>
      <c r="F3" s="38">
        <v>45926.188877314817</v>
      </c>
      <c r="G3" s="122">
        <f t="shared" ref="G3" ca="1" si="0">IFERROR(NOW()-F3,"")</f>
        <v>43.046728935179999</v>
      </c>
      <c r="H3" s="38">
        <v>45926.158159722225</v>
      </c>
      <c r="I3" s="37" t="str">
        <f>IFERROR(VLOOKUP(D3,DB!A:F,6,0),"")</f>
        <v>SCECO</v>
      </c>
      <c r="J3" s="37" t="str">
        <f>IFERROR(VLOOKUP(D3,DB!A:G,7,0),"")</f>
        <v>Good</v>
      </c>
      <c r="K3" s="37" t="s">
        <v>39116</v>
      </c>
      <c r="L3" s="37" t="str">
        <f>IFERROR(VLOOKUP(D3,DB!A:I,9,0),"")</f>
        <v>Latis</v>
      </c>
      <c r="M3" s="106"/>
    </row>
    <row r="4" spans="1:13" ht="48" customHeight="1">
      <c r="A4" s="130" t="s">
        <v>39117</v>
      </c>
      <c r="B4" s="130" t="str">
        <f>IFERROR(VLOOKUP(D4,DB!A:K,11,0),"")</f>
        <v>R5</v>
      </c>
      <c r="C4" s="130">
        <v>1</v>
      </c>
      <c r="D4" s="130" t="s">
        <v>34758</v>
      </c>
      <c r="E4" s="130" t="s">
        <v>39026</v>
      </c>
      <c r="F4" s="131">
        <v>45948.661111111112</v>
      </c>
      <c r="G4" s="132">
        <f t="shared" ref="G4:G67" ca="1" si="1">IFERROR(NOW()-F4,"")</f>
        <v>20.574495138884231</v>
      </c>
      <c r="H4" s="131">
        <v>45948.661111111112</v>
      </c>
      <c r="I4" s="130" t="str">
        <f>IFERROR(VLOOKUP(D4,DB!A:F,6,0),"")</f>
        <v>SCECO</v>
      </c>
      <c r="J4" s="130" t="str">
        <f>IFERROR(VLOOKUP(D4,DB!A:G,7,0),"")</f>
        <v>Dead</v>
      </c>
      <c r="K4" s="130" t="s">
        <v>39118</v>
      </c>
      <c r="L4" s="130" t="str">
        <f>IFERROR(VLOOKUP(D4,DB!A:I,9,0),"")</f>
        <v>Latis</v>
      </c>
    </row>
    <row r="5" spans="1:13">
      <c r="A5" s="130" t="s">
        <v>39119</v>
      </c>
      <c r="B5" s="130" t="str">
        <f>IFERROR(VLOOKUP(D5,DB!A:K,11,0),"")</f>
        <v>R5</v>
      </c>
      <c r="C5" s="130">
        <v>1</v>
      </c>
      <c r="D5" s="130" t="s">
        <v>32330</v>
      </c>
      <c r="E5" s="107" t="s">
        <v>39021</v>
      </c>
      <c r="F5" s="131">
        <v>45968.848599537036</v>
      </c>
      <c r="G5" s="132">
        <f t="shared" ca="1" si="1"/>
        <v>0.38700671296101063</v>
      </c>
      <c r="H5" s="131">
        <v>45968.827465277776</v>
      </c>
      <c r="I5" s="130" t="str">
        <f>IFERROR(VLOOKUP(D5,DB!A:F,6,0),"")</f>
        <v>SCECO</v>
      </c>
      <c r="J5" s="130" t="str">
        <f>IFERROR(VLOOKUP(D5,DB!A:G,7,0),"")</f>
        <v>Dead</v>
      </c>
      <c r="K5" s="130" t="s">
        <v>39120</v>
      </c>
      <c r="L5" s="130" t="str">
        <f>IFERROR(VLOOKUP(D5,DB!A:I,9,0),"")</f>
        <v>Latis</v>
      </c>
    </row>
    <row r="6" spans="1:13" ht="30">
      <c r="A6" s="130" t="s">
        <v>39121</v>
      </c>
      <c r="B6" s="130" t="str">
        <f>IFERROR(VLOOKUP(D6,DB!A:K,11,0),"")</f>
        <v>R5</v>
      </c>
      <c r="C6" s="130">
        <v>1</v>
      </c>
      <c r="D6" s="130" t="s">
        <v>31937</v>
      </c>
      <c r="E6" s="130" t="s">
        <v>39021</v>
      </c>
      <c r="F6" s="131">
        <v>45969.156712962962</v>
      </c>
      <c r="G6" s="132">
        <f t="shared" ca="1" si="1"/>
        <v>7.8893287034588866E-2</v>
      </c>
      <c r="H6" s="131">
        <v>45968.953599537039</v>
      </c>
      <c r="I6" s="130" t="str">
        <f>IFERROR(VLOOKUP(D6,DB!A:F,6,0),"")</f>
        <v>SCECO</v>
      </c>
      <c r="J6" s="130" t="str">
        <f>IFERROR(VLOOKUP(D6,DB!A:G,7,0),"")</f>
        <v>Good</v>
      </c>
      <c r="K6" s="130" t="s">
        <v>39122</v>
      </c>
      <c r="L6" s="130" t="str">
        <f>IFERROR(VLOOKUP(D6,DB!A:I,9,0),"")</f>
        <v>Latis</v>
      </c>
    </row>
    <row r="7" spans="1:13">
      <c r="A7" s="130" t="s">
        <v>39123</v>
      </c>
      <c r="B7" s="130" t="str">
        <f>IFERROR(VLOOKUP(D7,DB!A:K,11,0),"")</f>
        <v>R5</v>
      </c>
      <c r="C7" s="130">
        <v>1</v>
      </c>
      <c r="D7" s="130" t="s">
        <v>36019</v>
      </c>
      <c r="E7" s="130" t="s">
        <v>39021</v>
      </c>
      <c r="F7" s="131">
        <v>45969.205775462964</v>
      </c>
      <c r="G7" s="132">
        <f t="shared" ca="1" si="1"/>
        <v>2.9830787032551598E-2</v>
      </c>
      <c r="H7" s="131">
        <v>45969.199872685182</v>
      </c>
      <c r="I7" s="130" t="str">
        <f>IFERROR(VLOOKUP(D7,DB!A:F,6,0),"")</f>
        <v>Generator-SG</v>
      </c>
      <c r="J7" s="130" t="str">
        <f>IFERROR(VLOOKUP(D7,DB!A:G,7,0),"")</f>
        <v>Dead</v>
      </c>
      <c r="K7" s="130" t="s">
        <v>39124</v>
      </c>
      <c r="L7" s="130" t="str">
        <f>IFERROR(VLOOKUP(D7,DB!A:I,9,0),"")</f>
        <v>Latis</v>
      </c>
    </row>
    <row r="8" spans="1:13">
      <c r="A8" s="130"/>
      <c r="B8" s="130" t="str">
        <f>IFERROR(VLOOKUP(D8,DB!A:K,11,0),"")</f>
        <v/>
      </c>
      <c r="C8" s="130"/>
      <c r="D8" s="130"/>
      <c r="E8" s="130"/>
      <c r="F8" s="131"/>
      <c r="G8" s="132">
        <f t="shared" ca="1" si="1"/>
        <v>45969.235606249997</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45969.235606249997</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45969.235606249997</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45969.235606249997</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45969.235606249997</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45969.235606249997</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45969.235606249997</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45969.235606249997</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45969.235606249997</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45969.235606249997</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45969.235606249997</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45969.235606249997</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45969.235606249997</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45969.235606249997</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45969.235606249997</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45969.235606249997</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45969.235606249997</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45969.235606249997</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45969.235606249997</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45969.235606249997</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45969.235606249997</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45969.235606249997</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45969.235606249997</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45969.235606249997</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45969.235606249997</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45969.235606249997</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45969.235606249997</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45969.235606249997</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45969.235606249997</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45969.235606249997</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45969.235606249997</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45969.235606249997</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45969.235606249997</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45969.235606249997</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45969.235606249997</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45969.235606249997</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45969.235606249997</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45969.235606249997</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45969.235606249997</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45969.235606249997</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1"/>
      <c r="G48" s="132">
        <f t="shared" ca="1" si="1"/>
        <v>45969.235606249997</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1"/>
      <c r="G49" s="132">
        <f t="shared" ca="1" si="1"/>
        <v>45969.235606249997</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45969.235606249997</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45969.235606249997</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45969.235606249997</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45969.235606249997</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45969.235606249997</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45969.235606249997</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45969.235606249997</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45969.235606249997</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45969.235606249997</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45969.235606249997</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45969.235606249997</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45969.235606249997</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45969.235606249997</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45969.235606249997</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45969.235606249997</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45969.235606249997</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1"/>
        <v>45969.235606249997</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1"/>
        <v>45969.235606249997</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ref="G68:G131" ca="1" si="2">IFERROR(NOW()-F68,"")</f>
        <v>45969.235606249997</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45969.235606249997</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45969.235606249997</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45969.235606249997</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45969.235606249997</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45969.235606249997</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45969.235606249997</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45969.235606249997</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45969.235606249997</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45969.235606249997</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45969.235606249997</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45969.235606249997</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45969.235606249997</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45969.235606249997</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45969.235606249997</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45969.235606249997</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45969.235606249997</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45969.235606249997</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45969.235606249997</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45969.235606249997</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45969.235606249997</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45969.235606249997</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45969.235606249997</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45969.235606249997</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45969.235606249997</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45969.235606249997</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45969.235606249997</v>
      </c>
      <c r="H94" s="131"/>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45969.235606249997</v>
      </c>
      <c r="H95" s="131"/>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45969.235606249997</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45969.235606249997</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45969.235606249997</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45969.235606249997</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45969.235606249997</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45969.235606249997</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45969.235606249997</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45969.235606249997</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45969.235606249997</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45969.235606249997</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45969.235606249997</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45969.235606249997</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45969.235606249997</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45969.235606249997</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45969.235606249997</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45969.235606249997</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45969.235606249997</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45969.235606249997</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45969.235606249997</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45969.235606249997</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45969.235606249997</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45969.235606249997</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45969.235606249997</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45969.235606249997</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45969.235606249997</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45969.235606249997</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45969.235606249997</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2">
        <f t="shared" ca="1" si="2"/>
        <v>45969.235606249997</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2">
        <f t="shared" ca="1" si="2"/>
        <v>45969.235606249997</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45969.235606249997</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45969.235606249997</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45969.235606249997</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45969.235606249997</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45969.235606249997</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2"/>
        <v>45969.235606249997</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2"/>
        <v>45969.235606249997</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ref="G132:G195" ca="1" si="3">IFERROR(NOW()-F132,"")</f>
        <v>45969.235606249997</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45969.235606249997</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45969.235606249997</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45969.235606249997</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45969.235606249997</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45969.235606249997</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45969.235606249997</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45969.235606249997</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45969.235606249997</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45969.235606249997</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45969.235606249997</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45969.235606249997</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45969.235606249997</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45969.235606249997</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45969.235606249997</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45969.235606249997</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45969.235606249997</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45969.235606249997</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45969.235606249997</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45969.235606249997</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45969.235606249997</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45969.235606249997</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45969.235606249997</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45969.235606249997</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45969.235606249997</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45969.235606249997</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45969.235606249997</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45969.235606249997</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45969.235606249997</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45969.235606249997</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45969.235606249997</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45969.235606249997</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45969.235606249997</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45969.235606249997</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45969.235606249997</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45969.235606249997</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45969.235606249997</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45969.235606249997</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45969.235606249997</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45969.235606249997</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45969.235606249997</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45969.235606249997</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45969.235606249997</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45969.235606249997</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45969.235606249997</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45969.235606249997</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45969.235606249997</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45969.235606249997</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45969.235606249997</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45969.235606249997</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45969.235606249997</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45969.235606249997</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45969.235606249997</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45969.235606249997</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45969.235606249997</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45969.235606249997</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45969.235606249997</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45969.235606249997</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45969.235606249997</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45969.235606249997</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45969.235606249997</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45969.235606249997</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3"/>
        <v>45969.235606249997</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3"/>
        <v>45969.235606249997</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ref="G196:G259" ca="1" si="4">IFERROR(NOW()-F196,"")</f>
        <v>45969.235606249997</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45969.235606249997</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45969.235606249997</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45969.235606249997</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45969.235606249997</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45969.235606249997</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45969.235606249997</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45969.235606249997</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45969.235606249997</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45969.235606249997</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45969.235606249997</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45969.235606249997</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45969.235606249997</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45969.235606249997</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45969.235606249997</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45969.235606249997</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45969.235606249997</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45969.235606249997</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45969.235606249997</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45969.235606249997</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45969.235606249997</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45969.235606249997</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45969.235606249997</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45969.235606249997</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45969.235606249997</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45969.235606249997</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45969.235606249997</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45969.235606249997</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45969.235606249997</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45969.235606249997</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45969.235606249997</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45969.235606249997</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45969.235606249997</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45969.235606249997</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45969.235606249997</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45969.235606249997</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45969.235606249997</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45969.235606249997</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45969.235606249997</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45969.235606249997</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45969.235606249997</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45969.235606249997</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45969.235606249997</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45969.235606249997</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45969.235606249997</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45969.235606249997</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45969.235606249997</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45969.235606249997</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45969.235606249997</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45969.235606249997</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45969.235606249997</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45969.235606249997</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45969.235606249997</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45969.235606249997</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45969.235606249997</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45969.235606249997</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45969.235606249997</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45969.235606249997</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45969.235606249997</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45969.235606249997</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45969.235606249997</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45969.235606249997</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4"/>
        <v>45969.235606249997</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4"/>
        <v>45969.235606249997</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ref="G260:G323" ca="1" si="5">IFERROR(NOW()-F260,"")</f>
        <v>45969.235606249997</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45969.235606249997</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45969.235606249997</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45969.235606249997</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45969.235606249997</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45969.235606249997</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45969.235606249997</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45969.235606249997</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45969.235606249997</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45969.235606249997</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45969.235606249997</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45969.235606249997</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45969.235606249997</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45969.235606249997</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45969.235606249997</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45969.235606249997</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45969.235606249997</v>
      </c>
      <c r="H276" s="130"/>
      <c r="I276" s="130" t="str">
        <f>IFERROR(VLOOKUP(D276,DB!A:F,6,0),"")</f>
        <v/>
      </c>
      <c r="J276" s="130" t="str">
        <f>IFERROR(VLOOKUP(D276,DB!A:G,7,0),"")</f>
        <v/>
      </c>
      <c r="K276" s="130"/>
      <c r="L276" s="130" t="str">
        <f>IFERROR(VLOOKUP(D276,DB!A:I,9,0),"")</f>
        <v/>
      </c>
    </row>
    <row r="277" spans="1:12">
      <c r="A277" s="130"/>
      <c r="B277" s="130" t="str">
        <f>IFERROR(VLOOKUP(D277,DB!A:K,11,0),"")</f>
        <v/>
      </c>
      <c r="C277" s="130"/>
      <c r="D277" s="130"/>
      <c r="E277" s="130"/>
      <c r="F277" s="130"/>
      <c r="G277" s="130">
        <f t="shared" ca="1" si="5"/>
        <v>45969.235606249997</v>
      </c>
      <c r="H277" s="130"/>
      <c r="I277" s="130" t="str">
        <f>IFERROR(VLOOKUP(D277,DB!A:F,6,0),"")</f>
        <v/>
      </c>
      <c r="J277" s="130" t="str">
        <f>IFERROR(VLOOKUP(D277,DB!A:G,7,0),"")</f>
        <v/>
      </c>
      <c r="K277" s="130"/>
      <c r="L277" s="130" t="str">
        <f>IFERROR(VLOOKUP(D277,DB!A:I,9,0),"")</f>
        <v/>
      </c>
    </row>
    <row r="278" spans="1:12">
      <c r="A278" s="130"/>
      <c r="B278" s="130" t="str">
        <f>IFERROR(VLOOKUP(D278,DB!A:K,11,0),"")</f>
        <v/>
      </c>
      <c r="C278" s="130"/>
      <c r="D278" s="130"/>
      <c r="E278" s="130"/>
      <c r="F278" s="130"/>
      <c r="G278" s="130">
        <f t="shared" ca="1" si="5"/>
        <v>45969.235606249997</v>
      </c>
      <c r="H278" s="130"/>
      <c r="I278" s="130" t="str">
        <f>IFERROR(VLOOKUP(D278,DB!A:F,6,0),"")</f>
        <v/>
      </c>
      <c r="J278" s="130" t="str">
        <f>IFERROR(VLOOKUP(D278,DB!A:G,7,0),"")</f>
        <v/>
      </c>
      <c r="K278" s="130"/>
      <c r="L278" s="130" t="str">
        <f>IFERROR(VLOOKUP(D278,DB!A:I,9,0),"")</f>
        <v/>
      </c>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row r="317" spans="1:12">
      <c r="A317" s="130"/>
      <c r="B317" s="130"/>
      <c r="C317" s="130"/>
      <c r="D317" s="130"/>
      <c r="E317" s="130"/>
      <c r="F317" s="130"/>
      <c r="G317" s="130"/>
      <c r="H317" s="130"/>
      <c r="I317" s="130"/>
      <c r="J317" s="130"/>
      <c r="K317" s="130"/>
      <c r="L317" s="130"/>
    </row>
    <row r="318" spans="1:12">
      <c r="A318" s="130"/>
      <c r="B318" s="130"/>
      <c r="C318" s="130"/>
      <c r="D318" s="130"/>
      <c r="E318" s="130"/>
      <c r="F318" s="130"/>
      <c r="G318" s="130"/>
      <c r="H318" s="130"/>
      <c r="I318" s="130"/>
      <c r="J318" s="130"/>
      <c r="K318" s="130"/>
      <c r="L318" s="130"/>
    </row>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0"/>
  <sheetViews>
    <sheetView tabSelected="1" workbookViewId="0">
      <selection activeCell="N8" sqref="N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39125</v>
      </c>
      <c r="B2" s="148" t="str">
        <f>IFERROR(VLOOKUP(D2,DB!A:K,11,0),"")</f>
        <v>R6</v>
      </c>
      <c r="C2" s="149">
        <v>1</v>
      </c>
      <c r="D2" s="148" t="s">
        <v>37495</v>
      </c>
      <c r="E2" s="130" t="s">
        <v>39021</v>
      </c>
      <c r="F2" s="150">
        <v>45968.900740740741</v>
      </c>
      <c r="G2" s="105">
        <f ca="1">IFERROR(NOW()-F2,"-")</f>
        <v>0.33486550925590564</v>
      </c>
      <c r="H2" s="150">
        <v>45968.930393518516</v>
      </c>
      <c r="I2" s="148" t="str">
        <f>IFERROR(VLOOKUP(D2,DB!A:F,6,0),"")</f>
        <v>Generator-SG</v>
      </c>
      <c r="J2" s="151" t="str">
        <f>IFERROR(VLOOKUP(D2,DB!A:G,7,0),"")</f>
        <v>Dead</v>
      </c>
      <c r="K2" s="152" t="s">
        <v>39126</v>
      </c>
      <c r="L2" s="153" t="str">
        <f>IFERROR(VLOOKUP(D2,DB!A:I,9,0),"")</f>
        <v>Latis</v>
      </c>
    </row>
    <row r="3" spans="1:16382" ht="31.5" customHeight="1">
      <c r="A3" s="147"/>
      <c r="B3" s="148" t="str">
        <f>IFERROR(VLOOKUP(D3,DB!A:K,11,0),"")</f>
        <v/>
      </c>
      <c r="C3" s="149"/>
      <c r="D3" s="148"/>
      <c r="E3" s="130"/>
      <c r="F3" s="150"/>
      <c r="G3" s="105">
        <f t="shared" ref="G3:G18" ca="1" si="0">IFERROR(NOW()-F3,"-")</f>
        <v>45969.235606249997</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48"/>
      <c r="E4" s="130"/>
      <c r="F4" s="150"/>
      <c r="G4" s="105">
        <f t="shared" ca="1" si="0"/>
        <v>45969.235606249997</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48"/>
      <c r="E5" s="130"/>
      <c r="F5" s="150"/>
      <c r="G5" s="105">
        <f t="shared" ca="1" si="0"/>
        <v>45969.235606249997</v>
      </c>
      <c r="H5" s="150"/>
      <c r="I5" s="148" t="str">
        <f>IFERROR(VLOOKUP(D5,DB!A:F,6,0),"")</f>
        <v/>
      </c>
      <c r="J5" s="148" t="str">
        <f>IFERROR(VLOOKUP(D5,DB!A:G,7,0),"")</f>
        <v/>
      </c>
      <c r="K5" s="152"/>
      <c r="L5" s="153" t="str">
        <f>IFERROR(VLOOKUP(D5,DB!A:I,9,0),"")</f>
        <v/>
      </c>
    </row>
    <row r="6" spans="1:16382" ht="31.5" customHeight="1">
      <c r="A6" s="147"/>
      <c r="B6" s="148" t="str">
        <f>IFERROR(VLOOKUP(D6,DB!A:K,11,0),"")</f>
        <v>R5</v>
      </c>
      <c r="C6" s="149"/>
      <c r="D6" s="148" t="s">
        <v>32330</v>
      </c>
      <c r="E6" s="130"/>
      <c r="F6" s="150"/>
      <c r="G6" s="105">
        <f t="shared" ca="1" si="0"/>
        <v>45969.235606249997</v>
      </c>
      <c r="H6" s="150"/>
      <c r="I6" s="148" t="str">
        <f>IFERROR(VLOOKUP(D6,DB!A:F,6,0),"")</f>
        <v>SCECO</v>
      </c>
      <c r="J6" s="148" t="str">
        <f>IFERROR(VLOOKUP(D6,DB!A:G,7,0),"")</f>
        <v>Dead</v>
      </c>
      <c r="K6" s="152"/>
      <c r="L6" s="153" t="str">
        <f>IFERROR(VLOOKUP(D6,DB!A:I,9,0),"")</f>
        <v>Latis</v>
      </c>
    </row>
    <row r="7" spans="1:16382" ht="31.5" customHeight="1">
      <c r="A7" s="147"/>
      <c r="B7" s="148" t="str">
        <f>IFERROR(VLOOKUP(D7,DB!A:K,11,0),"")</f>
        <v/>
      </c>
      <c r="C7" s="149"/>
      <c r="D7" s="148"/>
      <c r="E7" s="130"/>
      <c r="F7" s="150"/>
      <c r="G7" s="105">
        <f t="shared" ca="1" si="0"/>
        <v>45969.235606249997</v>
      </c>
      <c r="H7" s="150"/>
      <c r="I7" s="148" t="str">
        <f>IFERROR(VLOOKUP(D7,DB!A:F,6,0),"")</f>
        <v/>
      </c>
      <c r="J7" s="148" t="str">
        <f>IFERROR(VLOOKUP(D7,DB!A:G,7,0),"")</f>
        <v/>
      </c>
      <c r="K7" s="152"/>
      <c r="L7" s="153" t="str">
        <f>IFERROR(VLOOKUP(D7,DB!A:I,9,0),"")</f>
        <v/>
      </c>
    </row>
    <row r="8" spans="1:16382" ht="31.5" customHeight="1">
      <c r="A8" s="147"/>
      <c r="B8" s="148" t="str">
        <f>IFERROR(VLOOKUP(D8,DB!A:K,11,0),"")</f>
        <v>R5</v>
      </c>
      <c r="C8" s="149"/>
      <c r="D8" s="148" t="s">
        <v>31937</v>
      </c>
      <c r="E8" s="130"/>
      <c r="F8" s="150"/>
      <c r="G8" s="105">
        <f t="shared" ca="1" si="0"/>
        <v>45969.235606249997</v>
      </c>
      <c r="H8" s="150"/>
      <c r="I8" s="148" t="str">
        <f>IFERROR(VLOOKUP(D8,DB!A:F,6,0),"")</f>
        <v>SCECO</v>
      </c>
      <c r="J8" s="148" t="str">
        <f>IFERROR(VLOOKUP(D8,DB!A:G,7,0),"")</f>
        <v>Good</v>
      </c>
      <c r="K8" s="152"/>
      <c r="L8" s="153" t="str">
        <f>IFERROR(VLOOKUP(D8,DB!A:I,9,0),"")</f>
        <v>Latis</v>
      </c>
    </row>
    <row r="9" spans="1:16382" ht="31.5" customHeight="1">
      <c r="A9" s="147"/>
      <c r="B9" s="148" t="str">
        <f>IFERROR(VLOOKUP(D9,DB!A:K,11,0),"")</f>
        <v/>
      </c>
      <c r="C9" s="149"/>
      <c r="D9" s="148"/>
      <c r="E9" s="130"/>
      <c r="F9" s="150"/>
      <c r="G9" s="105">
        <f t="shared" ca="1" si="0"/>
        <v>45969.235606249997</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45969.235606249997</v>
      </c>
      <c r="H10" s="150"/>
      <c r="I10" s="148" t="str">
        <f>IFERROR(VLOOKUP(D10,DB!A:F,6,0),"")</f>
        <v/>
      </c>
      <c r="J10" s="148" t="str">
        <f>IFERROR(VLOOKUP(D10,DB!A:G,7,0),"")</f>
        <v/>
      </c>
      <c r="K10" s="152"/>
      <c r="L10" s="153" t="str">
        <f>IFERROR(VLOOKUP(D10,DB!A:I,9,0),"")</f>
        <v/>
      </c>
    </row>
    <row r="11" spans="1:16382" ht="31.5" customHeight="1">
      <c r="A11" s="147"/>
      <c r="B11" s="148" t="str">
        <f>IFERROR(VLOOKUP(D11,DB!A:K,11,0),"")</f>
        <v>R6</v>
      </c>
      <c r="C11" s="149"/>
      <c r="D11" s="148" t="s">
        <v>30989</v>
      </c>
      <c r="E11" s="130"/>
      <c r="F11" s="150"/>
      <c r="G11" s="105">
        <f t="shared" ca="1" si="0"/>
        <v>45969.235606249997</v>
      </c>
      <c r="H11" s="150"/>
      <c r="I11" s="148" t="str">
        <f>IFERROR(VLOOKUP(D11,DB!A:F,6,0),"")</f>
        <v>SCECO</v>
      </c>
      <c r="J11" s="148" t="str">
        <f>IFERROR(VLOOKUP(D11,DB!A:G,7,0),"")</f>
        <v>Vandalized</v>
      </c>
      <c r="K11" s="152"/>
      <c r="L11" s="153" t="str">
        <f>IFERROR(VLOOKUP(D11,DB!A:I,9,0),"")</f>
        <v>Latis</v>
      </c>
    </row>
    <row r="12" spans="1:16382" ht="31.5" customHeight="1">
      <c r="A12" s="147"/>
      <c r="B12" s="148" t="str">
        <f>IFERROR(VLOOKUP(D12,DB!A:K,11,0),"")</f>
        <v/>
      </c>
      <c r="C12" s="149"/>
      <c r="D12" s="148"/>
      <c r="E12" s="130"/>
      <c r="F12" s="150"/>
      <c r="G12" s="105">
        <f t="shared" ca="1" si="0"/>
        <v>45969.235606249997</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45969.235606249997</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45969.235606249997</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45969.235606249997</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45969.235606249997</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0"/>
        <v>45969.235606249997</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0"/>
        <v>45969.235606249997</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ref="G19:G38" ca="1" si="1">IFERROR(NOW()-F19,"-")</f>
        <v>45969.235606249997</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45969.235606249997</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45969.235606249997</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45969.235606249997</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45969.235606249997</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45969.235606249997</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45969.235606249997</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45969.235606249997</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45969.235606249997</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45969.235606249997</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45969.235606249997</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45969.235606249997</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45969.235606249997</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45969.235606249997</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45969.235606249997</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45969.235606249997</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45969.235606249997</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45969.235606249997</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1"/>
        <v>45969.235606249997</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1"/>
        <v>45969.235606249997</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ref="G39:G102" ca="1" si="2">IFERROR(NOW()-F39,"-")</f>
        <v>45969.235606249997</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45969.235606249997</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45969.235606249997</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45969.235606249997</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45969.235606249997</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45969.235606249997</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45969.235606249997</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45969.235606249997</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45969.235606249997</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45969.235606249997</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45969.235606249997</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45969.235606249997</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45969.235606249997</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45969.235606249997</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45969.235606249997</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45969.235606249997</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45969.235606249997</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45969.235606249997</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45969.235606249997</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45969.235606249997</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45969.235606249997</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45969.235606249997</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45969.235606249997</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45969.235606249997</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45969.235606249997</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45969.235606249997</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45969.235606249997</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45969.235606249997</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45969.235606249997</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45969.235606249997</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45969.235606249997</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45969.235606249997</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45969.235606249997</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45969.235606249997</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45969.235606249997</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45969.235606249997</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45969.235606249997</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45969.235606249997</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45969.235606249997</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45969.235606249997</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45969.235606249997</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45969.235606249997</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45969.235606249997</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45969.235606249997</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45969.235606249997</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45969.235606249997</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45969.235606249997</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45969.235606249997</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45969.235606249997</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45969.235606249997</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45969.235606249997</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45969.235606249997</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45969.235606249997</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45969.235606249997</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45969.235606249997</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45969.235606249997</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45969.235606249997</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45969.235606249997</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45969.235606249997</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45969.235606249997</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45969.235606249997</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45969.235606249997</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2"/>
        <v>45969.235606249997</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2"/>
        <v>45969.235606249997</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ref="G103:G166" ca="1" si="3">IFERROR(NOW()-F103,"-")</f>
        <v>45969.235606249997</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45969.235606249997</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45969.235606249997</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45969.235606249997</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45969.235606249997</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45969.235606249997</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45969.235606249997</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45969.235606249997</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45969.235606249997</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45969.235606249997</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45969.235606249997</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45969.235606249997</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45969.235606249997</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45969.235606249997</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45969.235606249997</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45969.235606249997</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45969.235606249997</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45969.235606249997</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45969.235606249997</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45969.235606249997</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45969.235606249997</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45969.235606249997</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45969.235606249997</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45969.235606249997</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45969.235606249997</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45969.235606249997</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45969.235606249997</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45969.235606249997</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45969.235606249997</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45969.235606249997</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45969.235606249997</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45969.235606249997</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45969.235606249997</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45969.235606249997</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45969.235606249997</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45969.235606249997</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45969.235606249997</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45969.235606249997</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45969.235606249997</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45969.235606249997</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45969.235606249997</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45969.235606249997</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45969.235606249997</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45969.235606249997</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45969.235606249997</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45969.235606249997</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45969.235606249997</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45969.235606249997</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45969.235606249997</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45969.235606249997</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45969.235606249997</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45969.235606249997</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45969.235606249997</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45969.235606249997</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45969.235606249997</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45969.235606249997</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45969.235606249997</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45969.235606249997</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45969.235606249997</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45969.235606249997</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45969.235606249997</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45969.235606249997</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3"/>
        <v>45969.235606249997</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3"/>
        <v>45969.235606249997</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ref="G167:G200" ca="1" si="4">IFERROR(NOW()-F167,"-")</f>
        <v>45969.235606249997</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45969.235606249997</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45969.235606249997</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45969.235606249997</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45969.235606249997</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45969.235606249997</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45969.235606249997</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45969.235606249997</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45969.235606249997</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45969.235606249997</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45969.235606249997</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45969.235606249997</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45969.235606249997</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45969.235606249997</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45969.235606249997</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45969.235606249997</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45969.235606249997</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45969.235606249997</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45969.235606249997</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45969.235606249997</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45969.235606249997</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45969.235606249997</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45969.235606249997</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45969.235606249997</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45969.235606249997</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45969.235606249997</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45969.235606249997</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45969.235606249997</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45969.235606249997</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45969.235606249997</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45969.235606249997</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45969.235606249997</v>
      </c>
      <c r="H198" s="150"/>
      <c r="I198" s="148" t="str">
        <f>IFERROR(VLOOKUP(D198,DB!A:F,6,0),"")</f>
        <v/>
      </c>
      <c r="J198" s="148" t="str">
        <f>IFERROR(VLOOKUP(D198,DB!A:G,7,0),"")</f>
        <v/>
      </c>
      <c r="K198" s="152"/>
      <c r="L198" s="153" t="str">
        <f>IFERROR(VLOOKUP(D198,DB!A:I,9,0),"")</f>
        <v/>
      </c>
    </row>
    <row r="199" spans="1:12" ht="31.5" customHeight="1">
      <c r="A199" s="147"/>
      <c r="B199" s="148" t="str">
        <f>IFERROR(VLOOKUP(D199,DB!A:K,11,0),"")</f>
        <v/>
      </c>
      <c r="C199" s="149"/>
      <c r="D199" s="148"/>
      <c r="E199" s="130"/>
      <c r="F199" s="150"/>
      <c r="G199" s="105">
        <f t="shared" ca="1" si="4"/>
        <v>45969.235606249997</v>
      </c>
      <c r="H199" s="150"/>
      <c r="I199" s="148" t="str">
        <f>IFERROR(VLOOKUP(D199,DB!A:F,6,0),"")</f>
        <v/>
      </c>
      <c r="J199" s="148" t="str">
        <f>IFERROR(VLOOKUP(D199,DB!A:G,7,0),"")</f>
        <v/>
      </c>
      <c r="K199" s="152"/>
      <c r="L199" s="153" t="str">
        <f>IFERROR(VLOOKUP(D199,DB!A:I,9,0),"")</f>
        <v/>
      </c>
    </row>
    <row r="200" spans="1:12" ht="31.5" customHeight="1">
      <c r="A200" s="147"/>
      <c r="B200" s="148" t="str">
        <f>IFERROR(VLOOKUP(D200,DB!A:K,11,0),"")</f>
        <v/>
      </c>
      <c r="C200" s="149"/>
      <c r="D200" s="148"/>
      <c r="E200" s="130"/>
      <c r="F200" s="150"/>
      <c r="G200" s="105">
        <f t="shared" ca="1" si="4"/>
        <v>45969.235606249997</v>
      </c>
      <c r="H200" s="150"/>
      <c r="I200" s="148" t="str">
        <f>IFERROR(VLOOKUP(D200,DB!A:F,6,0),"")</f>
        <v/>
      </c>
      <c r="J200" s="148" t="str">
        <f>IFERROR(VLOOKUP(D200,DB!A:G,7,0),"")</f>
        <v/>
      </c>
      <c r="K200" s="152"/>
      <c r="L200" s="153" t="str">
        <f>IFERROR(VLOOKUP(D200,DB!A:I,9,0),"")</f>
        <v/>
      </c>
    </row>
  </sheetData>
  <dataValidations count="2">
    <dataValidation allowBlank="1" showInputMessage="1" showErrorMessage="1" sqref="E1" xr:uid="{9E1BC488-8814-4F8A-8DBE-742B3278AB71}"/>
    <dataValidation type="list" allowBlank="1" showInputMessage="1" showErrorMessage="1" sqref="E2:E2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Tarek Mahran</cp:lastModifiedBy>
  <cp:revision/>
  <dcterms:created xsi:type="dcterms:W3CDTF">2024-04-22T00:44:33Z</dcterms:created>
  <dcterms:modified xsi:type="dcterms:W3CDTF">2025-11-08T02:39:46Z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